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tabRatio="663" activeTab="0"/>
  </bookViews>
  <sheets>
    <sheet name="свод сп" sheetId="1" r:id="rId1"/>
    <sheet name="КБ СП" sheetId="2" r:id="rId2"/>
    <sheet name="Иня" sheetId="3" r:id="rId3"/>
    <sheet name="Купчегень" sheetId="4" r:id="rId4"/>
    <sheet name="Хабаровка" sheetId="5" r:id="rId5"/>
    <sheet name="Онгудай" sheetId="6" r:id="rId6"/>
    <sheet name="Шашикман" sheetId="7" r:id="rId7"/>
    <sheet name="Каракол" sheetId="8" r:id="rId8"/>
    <sheet name="НТалда" sheetId="9" r:id="rId9"/>
    <sheet name="Кулада" sheetId="10" r:id="rId10"/>
    <sheet name="Теньга" sheetId="11" r:id="rId11"/>
    <sheet name="Ело" sheetId="12" r:id="rId12"/>
    <sheet name="СП 11" sheetId="13" r:id="rId13"/>
    <sheet name="СП 12" sheetId="14" r:id="rId14"/>
    <sheet name="СП 13" sheetId="15" r:id="rId15"/>
  </sheets>
  <definedNames>
    <definedName name="_xlnm.Print_Area" localSheetId="11">'Ело'!$A$1:$J$39</definedName>
    <definedName name="_xlnm.Print_Area" localSheetId="2">'Иня'!$A$1:$J$39</definedName>
    <definedName name="_xlnm.Print_Area" localSheetId="7">'Каракол'!$A$1:$J$39</definedName>
    <definedName name="_xlnm.Print_Area" localSheetId="1">'КБ СП'!$A$1:$J$38</definedName>
    <definedName name="_xlnm.Print_Area" localSheetId="9">'Кулада'!$A$1:$J$39</definedName>
    <definedName name="_xlnm.Print_Area" localSheetId="3">'Купчегень'!$A$1:$J$39</definedName>
    <definedName name="_xlnm.Print_Area" localSheetId="8">'НТалда'!$A$1:$J$39</definedName>
    <definedName name="_xlnm.Print_Area" localSheetId="5">'Онгудай'!$A$1:$J$39</definedName>
    <definedName name="_xlnm.Print_Area" localSheetId="12">'СП 11'!$A$1:$J$37</definedName>
    <definedName name="_xlnm.Print_Area" localSheetId="13">'СП 12'!$A$1:$J$37</definedName>
    <definedName name="_xlnm.Print_Area" localSheetId="14">'СП 13'!$A$1:$J$37</definedName>
    <definedName name="_xlnm.Print_Area" localSheetId="10">'Теньга'!$A$1:$J$39</definedName>
    <definedName name="_xlnm.Print_Area" localSheetId="4">'Хабаровка'!$A$1:$J$39</definedName>
    <definedName name="_xlnm.Print_Area" localSheetId="6">'Шашикман'!$A$1:$J$39</definedName>
  </definedNames>
  <calcPr fullCalcOnLoad="1"/>
</workbook>
</file>

<file path=xl/sharedStrings.xml><?xml version="1.0" encoding="utf-8"?>
<sst xmlns="http://schemas.openxmlformats.org/spreadsheetml/2006/main" count="1157" uniqueCount="139">
  <si>
    <t>Единый налог на вмененный доход для отдельных видов деятельности</t>
  </si>
  <si>
    <t>Единый сельскохозяйственный налог</t>
  </si>
  <si>
    <t>Виды налогов и сборов</t>
  </si>
  <si>
    <t>КБК</t>
  </si>
  <si>
    <t>НАЛОГОВЫЕ И НЕНАЛОГОВЫЕ ДОХОДЫ</t>
  </si>
  <si>
    <t>НАЛОГОВЫЕ ДОХОДЫ</t>
  </si>
  <si>
    <t>Налог на доходы физических лиц</t>
  </si>
  <si>
    <t>000 1 01 02000 01 0000 110</t>
  </si>
  <si>
    <t>000 1 00 00000 00 0000 000</t>
  </si>
  <si>
    <t>Налоги на совокупный доход</t>
  </si>
  <si>
    <t>000 1 05 00000 00 0000 000</t>
  </si>
  <si>
    <t>000 1 05 02000 00 0000 110</t>
  </si>
  <si>
    <t>000 1 05 03000 00 0000 110</t>
  </si>
  <si>
    <t>Налоги на имущество</t>
  </si>
  <si>
    <t xml:space="preserve">000 1 06 00000 00 0000 000 </t>
  </si>
  <si>
    <t>000 1 06 01000 00 0000 110</t>
  </si>
  <si>
    <t>Земельный налог</t>
  </si>
  <si>
    <t>000 1 06 06000 00 0000 110</t>
  </si>
  <si>
    <t xml:space="preserve">000 1 08 00000 00 0000 000 </t>
  </si>
  <si>
    <t>Государственная пошлина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</si>
  <si>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</si>
  <si>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</si>
  <si>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>НЕНАЛОГОВЫЕ ДОХОДЫ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</si>
  <si>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</si>
  <si>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</si>
  <si>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</si>
  <si>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</si>
  <si>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</si>
  <si>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</si>
  <si>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</si>
  <si>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000 1 13 00000 00 0000 000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</si>
  <si>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</si>
  <si>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</si>
  <si>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</si>
  <si>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</si>
  <si>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</si>
  <si>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</si>
  <si>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</si>
  <si>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</si>
  <si>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000 1 16 00000 00 0000 000</t>
  </si>
  <si>
    <t>Прочие неналоговые доходы</t>
  </si>
  <si>
    <t>000 1 14 02000 00 0000 000</t>
  </si>
  <si>
    <t>000 1 14 06000 00 0000 430</t>
  </si>
  <si>
    <t>000 1 17 01000 00 0000 180</t>
  </si>
  <si>
    <t>невыясненные поступления</t>
  </si>
  <si>
    <t>прочие неналоговые доходы</t>
  </si>
  <si>
    <t>000 1 17 05000 00 0000 180</t>
  </si>
  <si>
    <t>Таблица 1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</si>
  <si>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</si>
  <si>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</si>
  <si>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Налог, взимаемый в связи с применением патентной системы налогообложения</t>
  </si>
  <si>
    <t>000 1 05 04000 02 0000 110</t>
  </si>
  <si>
    <t>Налоги на имущество физических лиц</t>
  </si>
  <si>
    <t>Проценты, полученные от предоставления бюджетных кредитов внутри страны</t>
  </si>
  <si>
    <t>Средства самообложения граждан</t>
  </si>
  <si>
    <t>000 1 17 14000 00 0000 180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</si>
  <si>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</si>
  <si>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</si>
  <si>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</si>
  <si>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</si>
  <si>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Выполнение первоначально утвержденного плана %</t>
  </si>
  <si>
    <t>Выполнение уточненного плана %</t>
  </si>
  <si>
    <t>Платежи от государственных и муниципальных унитарных предприятий</t>
  </si>
  <si>
    <t>000 1 11 07000 00 0000 120</t>
  </si>
  <si>
    <t xml:space="preserve">платные </t>
  </si>
  <si>
    <t>компенсация затрат государства</t>
  </si>
  <si>
    <t>аренда земельных участков</t>
  </si>
  <si>
    <t>аренда имущества</t>
  </si>
  <si>
    <t>Факт 2018 г., тыс.руб.</t>
  </si>
  <si>
    <t>000 1 13 01000 00 0000 130</t>
  </si>
  <si>
    <t>000 1 13 02000 00 0000 130</t>
  </si>
  <si>
    <t>000 1 11 05030 00 0000 120</t>
  </si>
  <si>
    <t>000 1 11 05020 00 0000 120, 000 1 11 05026 00 0000 100</t>
  </si>
  <si>
    <t>Доходы от оказания платных услуг и компенсации затрат государства, из них:</t>
  </si>
  <si>
    <t>Доходы, получаемые в виде арендной либо иной платы за передачу в возмездное пользование государственного и муниципального имущества ,из них:</t>
  </si>
  <si>
    <t>Анализ поступления налоговых и неналоговых доходов в бюджет МО "________________СП" за 2019 год</t>
  </si>
  <si>
    <t>Первоначально утвержденный решением о бюджете план 2019 г., тыс. рублей</t>
  </si>
  <si>
    <t>Уточненный план 2019 г., тыс.руб.</t>
  </si>
  <si>
    <t>Факт 2019 г., тыс.руб.</t>
  </si>
  <si>
    <t>Темп роста факта 2019 к факту 2018 г., %</t>
  </si>
  <si>
    <t>Отклонение факта 2019 от факта 2018 г.(+,-), тыс.руб.</t>
  </si>
  <si>
    <t>Земельный налог с организаций</t>
  </si>
  <si>
    <t>Земельный налог с физических лиц</t>
  </si>
  <si>
    <t>Земельный налог всего, в том числе:</t>
  </si>
  <si>
    <t>000 106 06000 00 0000 110</t>
  </si>
  <si>
    <t>000 106 06030 00 0000 110</t>
  </si>
  <si>
    <t>000 106 06040 00 0000 110</t>
  </si>
  <si>
    <t>Факт 2022 г., тыс.руб.</t>
  </si>
  <si>
    <t>Анализ поступления налоговых и неналоговых доходов в бюджет МО "Онгудайское СП" за 2022 год</t>
  </si>
  <si>
    <t>Анализ поступления налоговых и неналоговых доходов в бюджет МО " Нижне-Талдинское СП" за 2022 год</t>
  </si>
  <si>
    <t>Анализ поступления налоговых и неналоговых доходов в бюджет МО "Куладинское СП" за 2022 год</t>
  </si>
  <si>
    <t>Анализ поступления налоговых и неналоговых доходов в бюджет МО "Елинское СП" за 2022 год</t>
  </si>
  <si>
    <t>Анализ поступления налоговых и неналоговых доходов в консолидированный бюджет сельских поселений МО " Онгудайский район" за 2023 год</t>
  </si>
  <si>
    <t>Первоначально утвержденный решением о бюджете план 2023 г., тыс. рублей</t>
  </si>
  <si>
    <t>Факт 2023 г., тыс.руб.</t>
  </si>
  <si>
    <t>Темп роста, %</t>
  </si>
  <si>
    <t>Отклонение (+/-)</t>
  </si>
  <si>
    <t>% выполнения первоначального плана, %</t>
  </si>
  <si>
    <t>Уточненный план 2023 г., тыс. рублей</t>
  </si>
  <si>
    <t>% выполнения уточненного плана, %</t>
  </si>
  <si>
    <t>Анализ поступления налоговых и неналоговых доходов в бюджет МО "Ининское СП" за 2023 год</t>
  </si>
  <si>
    <t>Анализ поступления налоговых и неналоговых доходов в бюджет МО "Купчегенское СП" за 2023 год</t>
  </si>
  <si>
    <t>Анализ поступления налоговых и неналоговых доходов в бюджет МО "Хабаровское СП" за 2023 год</t>
  </si>
  <si>
    <t>Анализ поступления налоговых и неналоговых доходов в бюджет МО "Шашикманское СП" за 2023 год</t>
  </si>
  <si>
    <t>Анализ поступления налоговых и неналоговых доходов в бюджет МО "Каракольское СП" за 2023 год</t>
  </si>
  <si>
    <t>Анализ поступления налоговых и неналоговых доходов в бюджет МО "Теньгинское СП" за 2023 год</t>
  </si>
  <si>
    <t>ВНИМАНИЕ! Сроки и графы не вставлять, формулы не менять</t>
  </si>
  <si>
    <t>Приложение 1</t>
  </si>
  <si>
    <t>Анализ поступления налоговых и неналоговых доходов в консолидированный бюджет МО « Онгудайский район»  за 2023 год в разрезе бюджетов поселений:</t>
  </si>
  <si>
    <t>Наименование бюджетов</t>
  </si>
  <si>
    <t>2010 год</t>
  </si>
  <si>
    <t>2009 год</t>
  </si>
  <si>
    <t>Отклонение факта 2010г. от факта 2009г.</t>
  </si>
  <si>
    <t>С учетом возвратов остатков субсидий, субвенций и невыясненных поступлений</t>
  </si>
  <si>
    <t>Без учета возвратов остатков субсидий, субвенций и невыясненных поступлений</t>
  </si>
  <si>
    <t>Исполнено, тыс.руб.</t>
  </si>
  <si>
    <t>Без  учета возвратов остатков субсидий, субвенций и невыясненных поступлений</t>
  </si>
  <si>
    <t>Утверждено, тыс.руб.</t>
  </si>
  <si>
    <t>% исполнения</t>
  </si>
  <si>
    <t xml:space="preserve">с учетом возврата остатков и невыясненных поступлений  </t>
  </si>
  <si>
    <t xml:space="preserve"> без учета возврата остатков и невыясненных поступлений  </t>
  </si>
  <si>
    <t>Темп роста %</t>
  </si>
  <si>
    <t>Тыс.руб.</t>
  </si>
  <si>
    <t>МО «_______ СП»</t>
  </si>
  <si>
    <t>Итого КБ СП</t>
  </si>
  <si>
    <t>МО«_______ район»</t>
  </si>
  <si>
    <t>Итого КБ МО</t>
  </si>
  <si>
    <t>МО "Ининское СП"</t>
  </si>
  <si>
    <t>МО " Купчегенское СП"</t>
  </si>
  <si>
    <t>МО "Хабаровское СП"</t>
  </si>
  <si>
    <t>МО "Онгудайское СП"</t>
  </si>
  <si>
    <t>МО " Шашикманское СП"</t>
  </si>
  <si>
    <t>МО " Каракольское СП"</t>
  </si>
  <si>
    <t>МО " Нижне-Талдинское СП"</t>
  </si>
  <si>
    <t>МО " Куладинское СП"</t>
  </si>
  <si>
    <t>МО " Теньгинское СП"</t>
  </si>
  <si>
    <t>МО "Елинское СП"</t>
  </si>
  <si>
    <t>МО "__________СП"</t>
  </si>
  <si>
    <t>МО " Онгудайский  район"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</si>
</sst>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0.000"/>
    <numFmt numFmtId="176" formatCode="_-* #,##0.0_р_._-;\-* #,##0.0_р_._-;_-* &quot;-&quot;??_р_._-;_-@_-"/>
    <numFmt numFmtId="177" formatCode="#,##0_р_."/>
    <numFmt numFmtId="178" formatCode="#,##0.00_р_."/>
    <numFmt numFmtId="179" formatCode="#,##0.000\ _₽"/>
    <numFmt numFmtId="180" formatCode="0.0"/>
    <numFmt numFmtId="181" formatCode="#,##0.0000\ _₽"/>
    <numFmt numFmtId="182" formatCode="#,##0.0000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b/>
      <sz val="15.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vertical="center" wrapText="1"/>
      <protection/>
    </xf>
    <xf numFmtId="49" fontId="37" fillId="0" borderId="1">
      <alignment horizontal="center" vertical="center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Border="1" applyAlignment="1">
      <alignment/>
    </xf>
    <xf numFmtId="49" fontId="3" fillId="33" borderId="11" xfId="0" applyNumberFormat="1" applyFont="1" applyFill="1" applyBorder="1" applyAlignment="1">
      <alignment vertical="top" wrapText="1"/>
    </xf>
    <xf numFmtId="175" fontId="3" fillId="0" borderId="11" xfId="0" applyNumberFormat="1" applyFont="1" applyFill="1" applyBorder="1" applyAlignment="1">
      <alignment horizontal="center" vertical="center" wrapText="1"/>
    </xf>
    <xf numFmtId="175" fontId="3" fillId="33" borderId="11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vertical="top" wrapText="1"/>
    </xf>
    <xf numFmtId="175" fontId="3" fillId="34" borderId="11" xfId="61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175" fontId="3" fillId="33" borderId="11" xfId="0" applyNumberFormat="1" applyFont="1" applyFill="1" applyBorder="1" applyAlignment="1">
      <alignment horizontal="center" vertical="top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76" fontId="2" fillId="0" borderId="11" xfId="61" applyNumberFormat="1" applyFont="1" applyFill="1" applyBorder="1" applyAlignment="1">
      <alignment horizontal="center" vertical="center" wrapText="1"/>
    </xf>
    <xf numFmtId="176" fontId="3" fillId="0" borderId="11" xfId="61" applyNumberFormat="1" applyFont="1" applyFill="1" applyBorder="1" applyAlignment="1">
      <alignment horizontal="center" vertical="center" wrapText="1"/>
    </xf>
    <xf numFmtId="2" fontId="3" fillId="0" borderId="11" xfId="61" applyNumberFormat="1" applyFont="1" applyFill="1" applyBorder="1" applyAlignment="1">
      <alignment horizontal="center" vertical="center" wrapText="1"/>
    </xf>
    <xf numFmtId="2" fontId="2" fillId="0" borderId="11" xfId="6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53" fillId="0" borderId="1" xfId="33" applyNumberFormat="1" applyFont="1" applyFill="1" applyProtection="1">
      <alignment horizontal="left" vertical="center" wrapText="1"/>
      <protection/>
    </xf>
    <xf numFmtId="49" fontId="37" fillId="0" borderId="1" xfId="34" applyNumberFormat="1" applyFill="1" applyProtection="1">
      <alignment horizontal="center" vertical="center" wrapText="1"/>
      <protection/>
    </xf>
    <xf numFmtId="0" fontId="3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top" wrapText="1"/>
    </xf>
    <xf numFmtId="175" fontId="3" fillId="3" borderId="11" xfId="61" applyNumberFormat="1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left" vertical="top" wrapText="1"/>
    </xf>
    <xf numFmtId="0" fontId="3" fillId="16" borderId="11" xfId="0" applyFont="1" applyFill="1" applyBorder="1" applyAlignment="1">
      <alignment vertical="top" wrapText="1"/>
    </xf>
    <xf numFmtId="175" fontId="3" fillId="16" borderId="11" xfId="61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vertical="top" wrapText="1"/>
    </xf>
    <xf numFmtId="175" fontId="3" fillId="3" borderId="11" xfId="0" applyNumberFormat="1" applyFont="1" applyFill="1" applyBorder="1" applyAlignment="1">
      <alignment horizontal="center" vertical="center" wrapText="1"/>
    </xf>
    <xf numFmtId="175" fontId="3" fillId="3" borderId="11" xfId="0" applyNumberFormat="1" applyFont="1" applyFill="1" applyBorder="1" applyAlignment="1">
      <alignment horizontal="center" vertical="top" wrapText="1"/>
    </xf>
    <xf numFmtId="175" fontId="3" fillId="0" borderId="11" xfId="61" applyNumberFormat="1" applyFont="1" applyFill="1" applyBorder="1" applyAlignment="1">
      <alignment horizontal="center" vertical="center" wrapText="1"/>
    </xf>
    <xf numFmtId="0" fontId="26" fillId="35" borderId="0" xfId="54" applyFont="1" applyFill="1">
      <alignment/>
      <protection/>
    </xf>
    <xf numFmtId="0" fontId="2" fillId="0" borderId="0" xfId="54" applyFont="1">
      <alignment/>
      <protection/>
    </xf>
    <xf numFmtId="0" fontId="26" fillId="0" borderId="0" xfId="54" applyFont="1">
      <alignment/>
      <protection/>
    </xf>
    <xf numFmtId="0" fontId="27" fillId="0" borderId="0" xfId="54" applyFont="1" applyAlignment="1">
      <alignment horizontal="center" vertical="top" wrapText="1"/>
      <protection/>
    </xf>
    <xf numFmtId="0" fontId="28" fillId="0" borderId="0" xfId="54" applyFont="1" applyAlignment="1">
      <alignment horizontal="center" vertical="top" wrapText="1"/>
      <protection/>
    </xf>
    <xf numFmtId="0" fontId="29" fillId="0" borderId="0" xfId="54" applyFont="1" applyAlignment="1">
      <alignment horizontal="center" vertical="top" wrapText="1"/>
      <protection/>
    </xf>
    <xf numFmtId="0" fontId="2" fillId="0" borderId="0" xfId="54" applyFont="1" applyAlignment="1">
      <alignment vertical="top"/>
      <protection/>
    </xf>
    <xf numFmtId="0" fontId="30" fillId="0" borderId="0" xfId="54" applyFont="1" applyAlignment="1">
      <alignment horizontal="left" vertical="center"/>
      <protection/>
    </xf>
    <xf numFmtId="0" fontId="31" fillId="0" borderId="0" xfId="54" applyFont="1" applyAlignment="1">
      <alignment horizontal="justify"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32" fillId="0" borderId="14" xfId="54" applyFont="1" applyBorder="1" applyAlignment="1">
      <alignment horizontal="center" vertical="top" wrapText="1"/>
      <protection/>
    </xf>
    <xf numFmtId="0" fontId="32" fillId="0" borderId="15" xfId="54" applyFont="1" applyBorder="1" applyAlignment="1">
      <alignment horizontal="center" vertical="top" wrapText="1"/>
      <protection/>
    </xf>
    <xf numFmtId="0" fontId="32" fillId="0" borderId="16" xfId="54" applyFont="1" applyBorder="1" applyAlignment="1">
      <alignment horizontal="center" vertical="top" wrapText="1"/>
      <protection/>
    </xf>
    <xf numFmtId="0" fontId="32" fillId="0" borderId="17" xfId="54" applyFont="1" applyBorder="1" applyAlignment="1">
      <alignment horizontal="center" vertical="center" wrapText="1"/>
      <protection/>
    </xf>
    <xf numFmtId="0" fontId="32" fillId="0" borderId="18" xfId="54" applyFont="1" applyBorder="1" applyAlignment="1">
      <alignment horizontal="center" vertical="top" wrapText="1"/>
      <protection/>
    </xf>
    <xf numFmtId="0" fontId="32" fillId="0" borderId="19" xfId="54" applyFont="1" applyBorder="1" applyAlignment="1">
      <alignment horizontal="center" vertical="top" wrapText="1"/>
      <protection/>
    </xf>
    <xf numFmtId="0" fontId="32" fillId="0" borderId="20" xfId="54" applyFont="1" applyBorder="1" applyAlignment="1">
      <alignment horizontal="center" vertical="center" wrapText="1"/>
      <protection/>
    </xf>
    <xf numFmtId="0" fontId="32" fillId="0" borderId="21" xfId="54" applyFont="1" applyBorder="1" applyAlignment="1">
      <alignment horizontal="center" vertical="top" wrapText="1"/>
      <protection/>
    </xf>
    <xf numFmtId="0" fontId="6" fillId="0" borderId="22" xfId="54" applyFont="1" applyBorder="1" applyAlignment="1">
      <alignment horizontal="justify" vertical="top" wrapText="1"/>
      <protection/>
    </xf>
    <xf numFmtId="0" fontId="6" fillId="0" borderId="21" xfId="54" applyFont="1" applyBorder="1" applyAlignment="1">
      <alignment horizontal="justify" vertical="top" wrapText="1"/>
      <protection/>
    </xf>
    <xf numFmtId="0" fontId="6" fillId="0" borderId="21" xfId="54" applyFont="1" applyBorder="1">
      <alignment/>
      <protection/>
    </xf>
    <xf numFmtId="0" fontId="30" fillId="0" borderId="0" xfId="54" applyFont="1" applyAlignment="1">
      <alignment horizontal="justify"/>
      <protection/>
    </xf>
    <xf numFmtId="0" fontId="54" fillId="0" borderId="0" xfId="54" applyFont="1" applyAlignment="1">
      <alignment vertical="top" wrapText="1"/>
      <protection/>
    </xf>
    <xf numFmtId="0" fontId="4" fillId="0" borderId="0" xfId="54" applyFont="1">
      <alignment/>
      <protection/>
    </xf>
    <xf numFmtId="0" fontId="55" fillId="0" borderId="11" xfId="54" applyFont="1" applyBorder="1" applyAlignment="1">
      <alignment horizontal="center" vertical="top" wrapText="1"/>
      <protection/>
    </xf>
    <xf numFmtId="0" fontId="2" fillId="0" borderId="11" xfId="54" applyFont="1" applyBorder="1" applyAlignment="1">
      <alignment horizontal="center" vertical="top" wrapText="1"/>
      <protection/>
    </xf>
    <xf numFmtId="0" fontId="5" fillId="0" borderId="0" xfId="54" applyFont="1">
      <alignment/>
      <protection/>
    </xf>
    <xf numFmtId="0" fontId="26" fillId="0" borderId="11" xfId="54" applyFont="1" applyBorder="1" applyAlignment="1">
      <alignment wrapText="1"/>
      <protection/>
    </xf>
    <xf numFmtId="179" fontId="55" fillId="0" borderId="11" xfId="54" applyNumberFormat="1" applyFont="1" applyBorder="1" applyAlignment="1">
      <alignment vertical="top"/>
      <protection/>
    </xf>
    <xf numFmtId="180" fontId="55" fillId="0" borderId="11" xfId="54" applyNumberFormat="1" applyFont="1" applyBorder="1" applyAlignment="1">
      <alignment horizontal="center" vertical="top" wrapText="1"/>
      <protection/>
    </xf>
    <xf numFmtId="175" fontId="55" fillId="0" borderId="11" xfId="54" applyNumberFormat="1" applyFont="1" applyBorder="1" applyAlignment="1">
      <alignment vertical="top"/>
      <protection/>
    </xf>
    <xf numFmtId="179" fontId="5" fillId="36" borderId="11" xfId="54" applyNumberFormat="1" applyFont="1" applyFill="1" applyBorder="1" applyAlignment="1">
      <alignment vertical="top"/>
      <protection/>
    </xf>
    <xf numFmtId="0" fontId="26" fillId="0" borderId="11" xfId="54" applyFont="1" applyBorder="1">
      <alignment/>
      <protection/>
    </xf>
    <xf numFmtId="179" fontId="5" fillId="0" borderId="11" xfId="54" applyNumberFormat="1" applyFont="1" applyBorder="1">
      <alignment/>
      <protection/>
    </xf>
    <xf numFmtId="0" fontId="34" fillId="0" borderId="11" xfId="54" applyFont="1" applyBorder="1">
      <alignment/>
      <protection/>
    </xf>
    <xf numFmtId="179" fontId="4" fillId="0" borderId="11" xfId="54" applyNumberFormat="1" applyFont="1" applyBorder="1">
      <alignment/>
      <protection/>
    </xf>
    <xf numFmtId="0" fontId="3" fillId="0" borderId="0" xfId="54" applyFo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36"/>
  <sheetViews>
    <sheetView tabSelected="1" zoomScalePageLayoutView="0" workbookViewId="0" topLeftCell="A2">
      <selection activeCell="B40" sqref="B40"/>
    </sheetView>
  </sheetViews>
  <sheetFormatPr defaultColWidth="8.8515625" defaultRowHeight="15"/>
  <cols>
    <col min="1" max="1" width="39.28125" style="54" customWidth="1"/>
    <col min="2" max="4" width="16.421875" style="54" customWidth="1"/>
    <col min="5" max="5" width="17.140625" style="54" customWidth="1"/>
    <col min="6" max="7" width="16.421875" style="54" customWidth="1"/>
    <col min="8" max="8" width="16.00390625" style="54" customWidth="1"/>
    <col min="9" max="9" width="15.28125" style="54" customWidth="1"/>
    <col min="10" max="10" width="15.00390625" style="54" customWidth="1"/>
    <col min="11" max="11" width="14.57421875" style="54" customWidth="1"/>
    <col min="12" max="14" width="8.8515625" style="54" customWidth="1"/>
    <col min="15" max="15" width="15.421875" style="54" customWidth="1"/>
    <col min="16" max="16384" width="8.8515625" style="54" customWidth="1"/>
  </cols>
  <sheetData>
    <row r="1" spans="1:4" ht="18.75" hidden="1">
      <c r="A1" s="53" t="s">
        <v>106</v>
      </c>
      <c r="B1" s="53"/>
      <c r="C1" s="53"/>
      <c r="D1" s="53"/>
    </row>
    <row r="2" spans="1:9" ht="18.75">
      <c r="A2" s="55"/>
      <c r="B2" s="55"/>
      <c r="C2" s="55"/>
      <c r="D2" s="55"/>
      <c r="I2" s="54" t="s">
        <v>107</v>
      </c>
    </row>
    <row r="3" spans="2:15" ht="48" customHeight="1">
      <c r="B3" s="56" t="s">
        <v>108</v>
      </c>
      <c r="C3" s="57"/>
      <c r="D3" s="57"/>
      <c r="E3" s="57"/>
      <c r="F3" s="57"/>
      <c r="G3" s="57"/>
      <c r="H3" s="57"/>
      <c r="I3" s="58"/>
      <c r="J3" s="59"/>
      <c r="K3" s="59"/>
      <c r="L3" s="59"/>
      <c r="M3" s="59"/>
      <c r="N3" s="59"/>
      <c r="O3" s="59"/>
    </row>
    <row r="4" spans="2:15" ht="18.75">
      <c r="B4" s="60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ht="18.75">
      <c r="A5" s="61"/>
    </row>
    <row r="6" ht="18.75">
      <c r="A6" s="61"/>
    </row>
    <row r="7" ht="18.75" hidden="1">
      <c r="A7" s="61"/>
    </row>
    <row r="8" spans="1:15" ht="13.5" hidden="1" thickBot="1">
      <c r="A8" s="62" t="s">
        <v>109</v>
      </c>
      <c r="B8" s="63" t="s">
        <v>110</v>
      </c>
      <c r="C8" s="64"/>
      <c r="D8" s="64"/>
      <c r="E8" s="64"/>
      <c r="F8" s="64"/>
      <c r="G8" s="64"/>
      <c r="H8" s="64"/>
      <c r="I8" s="65"/>
      <c r="J8" s="63" t="s">
        <v>111</v>
      </c>
      <c r="K8" s="65"/>
      <c r="L8" s="63" t="s">
        <v>112</v>
      </c>
      <c r="M8" s="64"/>
      <c r="N8" s="64"/>
      <c r="O8" s="65"/>
    </row>
    <row r="9" spans="1:15" ht="63.75" customHeight="1" hidden="1" thickBot="1">
      <c r="A9" s="66"/>
      <c r="B9" s="63" t="s">
        <v>113</v>
      </c>
      <c r="C9" s="64"/>
      <c r="D9" s="64"/>
      <c r="E9" s="64"/>
      <c r="F9" s="65"/>
      <c r="G9" s="63" t="s">
        <v>114</v>
      </c>
      <c r="H9" s="64"/>
      <c r="I9" s="65"/>
      <c r="J9" s="63" t="s">
        <v>115</v>
      </c>
      <c r="K9" s="67"/>
      <c r="L9" s="68" t="s">
        <v>113</v>
      </c>
      <c r="M9" s="67"/>
      <c r="N9" s="68" t="s">
        <v>116</v>
      </c>
      <c r="O9" s="67"/>
    </row>
    <row r="10" spans="1:15" ht="64.5" customHeight="1" hidden="1" thickBot="1">
      <c r="A10" s="69"/>
      <c r="B10" s="70" t="s">
        <v>117</v>
      </c>
      <c r="C10" s="70"/>
      <c r="D10" s="70" t="s">
        <v>115</v>
      </c>
      <c r="E10" s="70"/>
      <c r="F10" s="70" t="s">
        <v>118</v>
      </c>
      <c r="G10" s="70" t="s">
        <v>117</v>
      </c>
      <c r="H10" s="70" t="s">
        <v>115</v>
      </c>
      <c r="I10" s="70" t="s">
        <v>118</v>
      </c>
      <c r="J10" s="70" t="s">
        <v>119</v>
      </c>
      <c r="K10" s="70" t="s">
        <v>120</v>
      </c>
      <c r="L10" s="70" t="s">
        <v>121</v>
      </c>
      <c r="M10" s="70" t="s">
        <v>122</v>
      </c>
      <c r="N10" s="70" t="s">
        <v>121</v>
      </c>
      <c r="O10" s="70" t="s">
        <v>122</v>
      </c>
    </row>
    <row r="11" spans="1:15" ht="13.5" hidden="1" thickBot="1">
      <c r="A11" s="71" t="s">
        <v>123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  <c r="O11" s="73"/>
    </row>
    <row r="12" spans="1:15" ht="13.5" hidden="1" thickBo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3"/>
    </row>
    <row r="13" spans="1:15" ht="13.5" hidden="1" thickBot="1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  <c r="O13" s="73"/>
    </row>
    <row r="14" spans="1:15" ht="13.5" hidden="1" thickBo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73"/>
    </row>
    <row r="15" spans="1:15" ht="13.5" hidden="1" thickBot="1">
      <c r="A15" s="71" t="s">
        <v>124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73"/>
    </row>
    <row r="16" spans="1:15" ht="13.5" hidden="1" thickBot="1">
      <c r="A16" s="71" t="s">
        <v>125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73"/>
    </row>
    <row r="17" spans="1:15" ht="13.5" hidden="1" thickBot="1">
      <c r="A17" s="71" t="s">
        <v>126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  <c r="O17" s="73"/>
    </row>
    <row r="18" ht="18.75" hidden="1">
      <c r="A18" s="74"/>
    </row>
    <row r="20" spans="1:9" ht="15.75">
      <c r="A20" s="75"/>
      <c r="B20" s="75"/>
      <c r="C20" s="75"/>
      <c r="D20" s="75"/>
      <c r="E20" s="75"/>
      <c r="F20" s="75"/>
      <c r="G20" s="75"/>
      <c r="H20" s="75"/>
      <c r="I20" s="76"/>
    </row>
    <row r="21" spans="1:10" ht="12.7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9" s="79" customFormat="1" ht="63.75">
      <c r="A22" s="77" t="s">
        <v>109</v>
      </c>
      <c r="B22" s="78" t="s">
        <v>93</v>
      </c>
      <c r="C22" s="78" t="s">
        <v>87</v>
      </c>
      <c r="D22" s="78" t="s">
        <v>94</v>
      </c>
      <c r="E22" s="78" t="s">
        <v>95</v>
      </c>
      <c r="F22" s="78" t="s">
        <v>96</v>
      </c>
      <c r="G22" s="78" t="s">
        <v>97</v>
      </c>
      <c r="H22" s="78" t="s">
        <v>98</v>
      </c>
      <c r="I22" s="78" t="s">
        <v>99</v>
      </c>
    </row>
    <row r="23" spans="1:9" s="79" customFormat="1" ht="18.75">
      <c r="A23" s="80" t="s">
        <v>127</v>
      </c>
      <c r="B23" s="81">
        <v>843</v>
      </c>
      <c r="C23" s="81">
        <v>1016.215</v>
      </c>
      <c r="D23" s="81">
        <v>1108.24474</v>
      </c>
      <c r="E23" s="82">
        <f>D23/C23</f>
        <v>1.09056128870367</v>
      </c>
      <c r="F23" s="82">
        <f>D23-C23</f>
        <v>92.02974000000006</v>
      </c>
      <c r="G23" s="81">
        <f>D23/B23%</f>
        <v>131.46438196915778</v>
      </c>
      <c r="H23" s="82">
        <v>1033.545</v>
      </c>
      <c r="I23" s="83">
        <f>D23/H23%</f>
        <v>107.22752661954728</v>
      </c>
    </row>
    <row r="24" spans="1:9" s="79" customFormat="1" ht="18.75">
      <c r="A24" s="80" t="s">
        <v>128</v>
      </c>
      <c r="B24" s="81">
        <v>296.991</v>
      </c>
      <c r="C24" s="81">
        <v>336.237</v>
      </c>
      <c r="D24" s="81">
        <v>274.34709</v>
      </c>
      <c r="E24" s="82">
        <f aca="true" t="shared" si="0" ref="E24:E36">D24/C24</f>
        <v>0.81593367178508</v>
      </c>
      <c r="F24" s="82">
        <f aca="true" t="shared" si="1" ref="F24:F36">D24-C24</f>
        <v>-61.88991000000004</v>
      </c>
      <c r="G24" s="81">
        <f aca="true" t="shared" si="2" ref="G24:G36">D24/B24%</f>
        <v>92.3755568350556</v>
      </c>
      <c r="H24" s="82">
        <v>296.991</v>
      </c>
      <c r="I24" s="83">
        <f aca="true" t="shared" si="3" ref="I24:I36">D24/H24%</f>
        <v>92.3755568350556</v>
      </c>
    </row>
    <row r="25" spans="1:9" s="79" customFormat="1" ht="18.75">
      <c r="A25" s="80" t="s">
        <v>129</v>
      </c>
      <c r="B25" s="81">
        <v>793.5</v>
      </c>
      <c r="C25" s="81">
        <v>989.261</v>
      </c>
      <c r="D25" s="81">
        <v>801.43406</v>
      </c>
      <c r="E25" s="82">
        <f t="shared" si="0"/>
        <v>0.8101340899924288</v>
      </c>
      <c r="F25" s="82">
        <f t="shared" si="1"/>
        <v>-187.82693999999992</v>
      </c>
      <c r="G25" s="81">
        <f t="shared" si="2"/>
        <v>100.99988153749213</v>
      </c>
      <c r="H25" s="82">
        <v>888.18421</v>
      </c>
      <c r="I25" s="83">
        <f t="shared" si="3"/>
        <v>90.23286509450557</v>
      </c>
    </row>
    <row r="26" spans="1:9" s="79" customFormat="1" ht="18.75">
      <c r="A26" s="80" t="s">
        <v>130</v>
      </c>
      <c r="B26" s="81">
        <v>7955.38</v>
      </c>
      <c r="C26" s="81">
        <v>7741.34</v>
      </c>
      <c r="D26" s="81">
        <v>8379.19096</v>
      </c>
      <c r="E26" s="82">
        <f t="shared" si="0"/>
        <v>1.0823954199143817</v>
      </c>
      <c r="F26" s="82">
        <f t="shared" si="1"/>
        <v>637.8509599999998</v>
      </c>
      <c r="G26" s="81">
        <f t="shared" si="2"/>
        <v>105.32735029627749</v>
      </c>
      <c r="H26" s="82">
        <v>8200.37694</v>
      </c>
      <c r="I26" s="83">
        <f t="shared" si="3"/>
        <v>102.18055854393445</v>
      </c>
    </row>
    <row r="27" spans="1:9" s="79" customFormat="1" ht="18.75">
      <c r="A27" s="80" t="s">
        <v>131</v>
      </c>
      <c r="B27" s="84">
        <v>458.3</v>
      </c>
      <c r="C27" s="84">
        <v>555.724</v>
      </c>
      <c r="D27" s="84">
        <v>1235.39602</v>
      </c>
      <c r="E27" s="82">
        <f t="shared" si="0"/>
        <v>2.223038810632616</v>
      </c>
      <c r="F27" s="82">
        <f t="shared" si="1"/>
        <v>679.6720199999999</v>
      </c>
      <c r="G27" s="81">
        <f t="shared" si="2"/>
        <v>269.56055422212523</v>
      </c>
      <c r="H27" s="82">
        <v>560.12029</v>
      </c>
      <c r="I27" s="83">
        <f t="shared" si="3"/>
        <v>220.55905527007423</v>
      </c>
    </row>
    <row r="28" spans="1:9" s="79" customFormat="1" ht="18.75">
      <c r="A28" s="80" t="s">
        <v>132</v>
      </c>
      <c r="B28" s="81">
        <v>769</v>
      </c>
      <c r="C28" s="81">
        <v>887.163</v>
      </c>
      <c r="D28" s="81">
        <v>1360.04525</v>
      </c>
      <c r="E28" s="82">
        <f t="shared" si="0"/>
        <v>1.5330274707128226</v>
      </c>
      <c r="F28" s="82">
        <f t="shared" si="1"/>
        <v>472.8822499999999</v>
      </c>
      <c r="G28" s="81">
        <f t="shared" si="2"/>
        <v>176.8589401820546</v>
      </c>
      <c r="H28" s="82">
        <v>1179.465</v>
      </c>
      <c r="I28" s="83">
        <f t="shared" si="3"/>
        <v>115.31035257510821</v>
      </c>
    </row>
    <row r="29" spans="1:9" s="79" customFormat="1" ht="18.75">
      <c r="A29" s="80" t="s">
        <v>133</v>
      </c>
      <c r="B29" s="81">
        <v>279</v>
      </c>
      <c r="C29" s="81">
        <v>241.35</v>
      </c>
      <c r="D29" s="81">
        <v>379.19407</v>
      </c>
      <c r="E29" s="82">
        <f t="shared" si="0"/>
        <v>1.5711376424280092</v>
      </c>
      <c r="F29" s="82">
        <f t="shared" si="1"/>
        <v>137.84407000000002</v>
      </c>
      <c r="G29" s="81">
        <f t="shared" si="2"/>
        <v>135.91185304659498</v>
      </c>
      <c r="H29" s="82">
        <v>350</v>
      </c>
      <c r="I29" s="83">
        <f t="shared" si="3"/>
        <v>108.34116285714286</v>
      </c>
    </row>
    <row r="30" spans="1:9" s="79" customFormat="1" ht="18.75">
      <c r="A30" s="80" t="s">
        <v>134</v>
      </c>
      <c r="B30" s="81">
        <v>363</v>
      </c>
      <c r="C30" s="81">
        <v>501.792</v>
      </c>
      <c r="D30" s="81">
        <v>335.19797</v>
      </c>
      <c r="E30" s="82">
        <f t="shared" si="0"/>
        <v>0.668001821471845</v>
      </c>
      <c r="F30" s="82">
        <f t="shared" si="1"/>
        <v>-166.59402999999998</v>
      </c>
      <c r="G30" s="81">
        <f t="shared" si="2"/>
        <v>92.34103856749311</v>
      </c>
      <c r="H30" s="82">
        <v>488.25433</v>
      </c>
      <c r="I30" s="83">
        <f t="shared" si="3"/>
        <v>68.65232920719822</v>
      </c>
    </row>
    <row r="31" spans="1:9" s="79" customFormat="1" ht="18.75">
      <c r="A31" s="80" t="s">
        <v>135</v>
      </c>
      <c r="B31" s="81">
        <v>1675</v>
      </c>
      <c r="C31" s="81">
        <v>1894.745</v>
      </c>
      <c r="D31" s="81">
        <v>1374.01177</v>
      </c>
      <c r="E31" s="82">
        <f t="shared" si="0"/>
        <v>0.725169756352438</v>
      </c>
      <c r="F31" s="82">
        <f t="shared" si="1"/>
        <v>-520.7332299999998</v>
      </c>
      <c r="G31" s="81">
        <f t="shared" si="2"/>
        <v>82.03055343283583</v>
      </c>
      <c r="H31" s="82">
        <v>1373.5</v>
      </c>
      <c r="I31" s="83">
        <f t="shared" si="3"/>
        <v>100.03726028394614</v>
      </c>
    </row>
    <row r="32" spans="1:9" ht="18.75">
      <c r="A32" s="80" t="s">
        <v>136</v>
      </c>
      <c r="B32" s="81">
        <v>699.597</v>
      </c>
      <c r="C32" s="81">
        <v>617.08</v>
      </c>
      <c r="D32" s="81">
        <v>813.04709</v>
      </c>
      <c r="E32" s="82">
        <f t="shared" si="0"/>
        <v>1.3175716114604266</v>
      </c>
      <c r="F32" s="82">
        <f t="shared" si="1"/>
        <v>195.96708999999998</v>
      </c>
      <c r="G32" s="81">
        <f t="shared" si="2"/>
        <v>116.21649178026779</v>
      </c>
      <c r="H32" s="82">
        <v>699.597</v>
      </c>
      <c r="I32" s="83">
        <f t="shared" si="3"/>
        <v>116.21649178026779</v>
      </c>
    </row>
    <row r="33" spans="1:9" ht="18.75" hidden="1">
      <c r="A33" s="85" t="s">
        <v>137</v>
      </c>
      <c r="B33" s="86"/>
      <c r="C33" s="86"/>
      <c r="D33" s="86"/>
      <c r="E33" s="82" t="e">
        <f t="shared" si="0"/>
        <v>#DIV/0!</v>
      </c>
      <c r="F33" s="82">
        <f t="shared" si="1"/>
        <v>0</v>
      </c>
      <c r="G33" s="81" t="e">
        <f t="shared" si="2"/>
        <v>#DIV/0!</v>
      </c>
      <c r="H33" s="82"/>
      <c r="I33" s="83" t="e">
        <f t="shared" si="3"/>
        <v>#DIV/0!</v>
      </c>
    </row>
    <row r="34" spans="1:9" s="89" customFormat="1" ht="18.75" customHeight="1">
      <c r="A34" s="87" t="s">
        <v>124</v>
      </c>
      <c r="B34" s="88">
        <f>SUM(B23:B33)</f>
        <v>14132.767999999998</v>
      </c>
      <c r="C34" s="88">
        <f>SUM(C23:C33)</f>
        <v>14780.907000000001</v>
      </c>
      <c r="D34" s="88">
        <f>SUM(D23:D33)</f>
        <v>16060.10902</v>
      </c>
      <c r="E34" s="82">
        <f t="shared" si="0"/>
        <v>1.086544216806181</v>
      </c>
      <c r="F34" s="82">
        <f t="shared" si="1"/>
        <v>1279.2020199999988</v>
      </c>
      <c r="G34" s="81">
        <f t="shared" si="2"/>
        <v>113.63739233531606</v>
      </c>
      <c r="H34" s="88">
        <f>SUM(H23:H33)</f>
        <v>15070.03377</v>
      </c>
      <c r="I34" s="83">
        <f t="shared" si="3"/>
        <v>106.56982767995483</v>
      </c>
    </row>
    <row r="35" spans="1:9" ht="18.75">
      <c r="A35" s="85" t="s">
        <v>138</v>
      </c>
      <c r="B35" s="86"/>
      <c r="C35" s="86"/>
      <c r="D35" s="86"/>
      <c r="E35" s="82" t="e">
        <f t="shared" si="0"/>
        <v>#DIV/0!</v>
      </c>
      <c r="F35" s="82">
        <f t="shared" si="1"/>
        <v>0</v>
      </c>
      <c r="G35" s="81" t="e">
        <f t="shared" si="2"/>
        <v>#DIV/0!</v>
      </c>
      <c r="H35" s="82"/>
      <c r="I35" s="83" t="e">
        <f t="shared" si="3"/>
        <v>#DIV/0!</v>
      </c>
    </row>
    <row r="36" spans="1:9" s="89" customFormat="1" ht="18.75">
      <c r="A36" s="87" t="s">
        <v>126</v>
      </c>
      <c r="B36" s="88">
        <f>B34+B35</f>
        <v>14132.767999999998</v>
      </c>
      <c r="C36" s="88">
        <f>C34+C35</f>
        <v>14780.907000000001</v>
      </c>
      <c r="D36" s="88">
        <f>D34+D35</f>
        <v>16060.10902</v>
      </c>
      <c r="E36" s="82">
        <f t="shared" si="0"/>
        <v>1.086544216806181</v>
      </c>
      <c r="F36" s="82">
        <f t="shared" si="1"/>
        <v>1279.2020199999988</v>
      </c>
      <c r="G36" s="81">
        <f t="shared" si="2"/>
        <v>113.63739233531606</v>
      </c>
      <c r="H36" s="88">
        <f>H34+H35</f>
        <v>15070.03377</v>
      </c>
      <c r="I36" s="83">
        <f t="shared" si="3"/>
        <v>106.56982767995483</v>
      </c>
    </row>
  </sheetData>
  <sheetProtection/>
  <mergeCells count="10">
    <mergeCell ref="B3:H3"/>
    <mergeCell ref="A8:A10"/>
    <mergeCell ref="B8:I8"/>
    <mergeCell ref="J8:K8"/>
    <mergeCell ref="L8:O8"/>
    <mergeCell ref="B9:F9"/>
    <mergeCell ref="G9:I9"/>
    <mergeCell ref="J9:K9"/>
    <mergeCell ref="L9:M9"/>
    <mergeCell ref="N9:O9"/>
  </mergeCells>
  <printOptions horizontalCentered="1"/>
  <pageMargins left="0.31496062992125984" right="0.31496062992125984" top="0.984251968503937" bottom="0.984251968503937" header="0.5118110236220472" footer="0.5118110236220472"/>
  <pageSetup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J4"/>
    </sheetView>
  </sheetViews>
  <sheetFormatPr defaultColWidth="9.28125" defaultRowHeight="15"/>
  <cols>
    <col min="1" max="1" width="43.8515625" style="7" customWidth="1"/>
    <col min="2" max="2" width="23.7109375" style="7" customWidth="1"/>
    <col min="3" max="3" width="14.85156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90</v>
      </c>
      <c r="B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1" customHeight="1">
      <c r="A4" s="45" t="s">
        <v>4</v>
      </c>
      <c r="B4" s="46" t="s">
        <v>8</v>
      </c>
      <c r="C4" s="47">
        <f>C5+C18</f>
        <v>363</v>
      </c>
      <c r="D4" s="47">
        <f>D5+D18</f>
        <v>501.792</v>
      </c>
      <c r="E4" s="47">
        <f>E5+E18</f>
        <v>335.19795999999997</v>
      </c>
      <c r="F4" s="47">
        <f>E4/D4</f>
        <v>0.6680018015432689</v>
      </c>
      <c r="G4" s="47">
        <f>E4-D4</f>
        <v>-166.59404</v>
      </c>
      <c r="H4" s="47">
        <f>E4/C4%</f>
        <v>92.34103581267217</v>
      </c>
      <c r="I4" s="47">
        <f>I5+I18</f>
        <v>488.25433</v>
      </c>
      <c r="J4" s="47">
        <f>E4/I4%</f>
        <v>68.6523271590853</v>
      </c>
    </row>
    <row r="5" spans="1:10" s="8" customFormat="1" ht="12.75">
      <c r="A5" s="42" t="s">
        <v>5</v>
      </c>
      <c r="B5" s="43"/>
      <c r="C5" s="44">
        <f>C6+C7+C11+C16+C17</f>
        <v>332</v>
      </c>
      <c r="D5" s="44">
        <f>D6+D7+D11+D16+D17</f>
        <v>321.57</v>
      </c>
      <c r="E5" s="44">
        <f>E6+E7+E11+E16+E17</f>
        <v>166.91063</v>
      </c>
      <c r="F5" s="44">
        <f aca="true" t="shared" si="0" ref="F5:F38">E5/D5</f>
        <v>0.5190491339366234</v>
      </c>
      <c r="G5" s="44">
        <f aca="true" t="shared" si="1" ref="G5:G38">E5-D5</f>
        <v>-154.65937</v>
      </c>
      <c r="H5" s="44">
        <f aca="true" t="shared" si="2" ref="H5:H38">E5/C5%</f>
        <v>50.27428614457831</v>
      </c>
      <c r="I5" s="51">
        <f>I6+I7+I11+I16+I17</f>
        <v>321.1</v>
      </c>
      <c r="J5" s="44">
        <f aca="true" t="shared" si="3" ref="J5:J38">E5/I5%</f>
        <v>51.980887573964495</v>
      </c>
    </row>
    <row r="6" spans="1:10" ht="15.75" customHeight="1">
      <c r="A6" s="4" t="s">
        <v>6</v>
      </c>
      <c r="B6" s="5" t="s">
        <v>7</v>
      </c>
      <c r="C6" s="13">
        <v>60</v>
      </c>
      <c r="D6" s="13">
        <v>75.747</v>
      </c>
      <c r="E6" s="13">
        <v>74.71626</v>
      </c>
      <c r="F6" s="52">
        <f t="shared" si="0"/>
        <v>0.9863923323695989</v>
      </c>
      <c r="G6" s="52">
        <f t="shared" si="1"/>
        <v>-1.0307399999999944</v>
      </c>
      <c r="H6" s="52">
        <f t="shared" si="2"/>
        <v>124.52710000000002</v>
      </c>
      <c r="I6" s="13">
        <v>66</v>
      </c>
      <c r="J6" s="52">
        <f t="shared" si="3"/>
        <v>113.20645454545455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12</v>
      </c>
      <c r="D7" s="11">
        <f>D8+D9+D10</f>
        <v>11.501</v>
      </c>
      <c r="E7" s="11">
        <f>E8+E9+E10</f>
        <v>3.11285</v>
      </c>
      <c r="F7" s="52">
        <f t="shared" si="0"/>
        <v>0.27065907312407617</v>
      </c>
      <c r="G7" s="52">
        <f t="shared" si="1"/>
        <v>-8.38815</v>
      </c>
      <c r="H7" s="52">
        <f t="shared" si="2"/>
        <v>25.940416666666668</v>
      </c>
      <c r="I7" s="11">
        <f>I8+I9+I10</f>
        <v>3.1</v>
      </c>
      <c r="J7" s="52">
        <f t="shared" si="3"/>
        <v>100.41451612903225</v>
      </c>
    </row>
    <row r="8" spans="1:10" ht="25.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/>
      <c r="J8" s="52" t="e">
        <f t="shared" si="3"/>
        <v>#DIV/0!</v>
      </c>
    </row>
    <row r="9" spans="1:10" ht="12.75">
      <c r="A9" s="1" t="s">
        <v>1</v>
      </c>
      <c r="B9" s="6" t="s">
        <v>57</v>
      </c>
      <c r="C9" s="13">
        <v>12</v>
      </c>
      <c r="D9" s="13">
        <v>11.501</v>
      </c>
      <c r="E9" s="13">
        <v>3.11285</v>
      </c>
      <c r="F9" s="52">
        <f t="shared" si="0"/>
        <v>0.27065907312407617</v>
      </c>
      <c r="G9" s="52">
        <f t="shared" si="1"/>
        <v>-8.38815</v>
      </c>
      <c r="H9" s="52">
        <f t="shared" si="2"/>
        <v>25.940416666666668</v>
      </c>
      <c r="I9" s="13">
        <v>3.1</v>
      </c>
      <c r="J9" s="52">
        <f t="shared" si="3"/>
        <v>100.41451612903225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/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257</v>
      </c>
      <c r="D11" s="11">
        <f>D12+D13</f>
        <v>231.576</v>
      </c>
      <c r="E11" s="11">
        <f>E12+E13</f>
        <v>87.98151999999999</v>
      </c>
      <c r="F11" s="52">
        <f t="shared" si="0"/>
        <v>0.37992503540954153</v>
      </c>
      <c r="G11" s="52">
        <f t="shared" si="1"/>
        <v>-143.59448</v>
      </c>
      <c r="H11" s="52">
        <f t="shared" si="2"/>
        <v>34.23405447470817</v>
      </c>
      <c r="I11" s="11">
        <f>I12+I13</f>
        <v>250.9</v>
      </c>
      <c r="J11" s="52">
        <f t="shared" si="3"/>
        <v>35.06636907134316</v>
      </c>
    </row>
    <row r="12" spans="1:10" ht="12.75">
      <c r="A12" s="1" t="s">
        <v>52</v>
      </c>
      <c r="B12" s="6" t="s">
        <v>15</v>
      </c>
      <c r="C12" s="13">
        <v>49</v>
      </c>
      <c r="D12" s="13">
        <v>38.034</v>
      </c>
      <c r="E12" s="13">
        <v>54.85581</v>
      </c>
      <c r="F12" s="52">
        <f t="shared" si="0"/>
        <v>1.4422834831992428</v>
      </c>
      <c r="G12" s="52">
        <f t="shared" si="1"/>
        <v>16.82181</v>
      </c>
      <c r="H12" s="52">
        <f t="shared" si="2"/>
        <v>111.95063265306122</v>
      </c>
      <c r="I12" s="13">
        <v>55</v>
      </c>
      <c r="J12" s="52">
        <f t="shared" si="3"/>
        <v>99.73783636363635</v>
      </c>
    </row>
    <row r="13" spans="1:10" ht="12.75">
      <c r="A13" s="40" t="s">
        <v>83</v>
      </c>
      <c r="B13" s="41" t="s">
        <v>84</v>
      </c>
      <c r="C13" s="13">
        <f>C14+C15</f>
        <v>208</v>
      </c>
      <c r="D13" s="13">
        <f>D14+D15</f>
        <v>193.542</v>
      </c>
      <c r="E13" s="13">
        <f>E14+E15</f>
        <v>33.12571</v>
      </c>
      <c r="F13" s="52">
        <f t="shared" si="0"/>
        <v>0.17115514978660962</v>
      </c>
      <c r="G13" s="52">
        <f t="shared" si="1"/>
        <v>-160.41629</v>
      </c>
      <c r="H13" s="52">
        <f t="shared" si="2"/>
        <v>15.925822115384614</v>
      </c>
      <c r="I13" s="13">
        <f>I14+I15</f>
        <v>195.9</v>
      </c>
      <c r="J13" s="52">
        <f t="shared" si="3"/>
        <v>16.909499744767736</v>
      </c>
    </row>
    <row r="14" spans="1:10" ht="12.75">
      <c r="A14" s="40" t="s">
        <v>81</v>
      </c>
      <c r="B14" s="41" t="s">
        <v>85</v>
      </c>
      <c r="C14" s="13">
        <v>20</v>
      </c>
      <c r="D14" s="13">
        <v>2.323</v>
      </c>
      <c r="E14" s="13">
        <v>-158.36982</v>
      </c>
      <c r="F14" s="52">
        <f t="shared" si="0"/>
        <v>-68.17469651312958</v>
      </c>
      <c r="G14" s="52">
        <f t="shared" si="1"/>
        <v>-160.69282</v>
      </c>
      <c r="H14" s="52">
        <f t="shared" si="2"/>
        <v>-791.8491</v>
      </c>
      <c r="I14" s="13">
        <v>5</v>
      </c>
      <c r="J14" s="52">
        <f t="shared" si="3"/>
        <v>-3167.3964</v>
      </c>
    </row>
    <row r="15" spans="1:10" ht="12.75">
      <c r="A15" s="40" t="s">
        <v>82</v>
      </c>
      <c r="B15" s="41" t="s">
        <v>86</v>
      </c>
      <c r="C15" s="13">
        <v>188</v>
      </c>
      <c r="D15" s="13">
        <v>191.219</v>
      </c>
      <c r="E15" s="13">
        <v>191.49553</v>
      </c>
      <c r="F15" s="52">
        <f t="shared" si="0"/>
        <v>1.0014461429042094</v>
      </c>
      <c r="G15" s="52">
        <f t="shared" si="1"/>
        <v>0.27653000000000816</v>
      </c>
      <c r="H15" s="52">
        <f t="shared" si="2"/>
        <v>101.85932446808512</v>
      </c>
      <c r="I15" s="13">
        <v>190.9</v>
      </c>
      <c r="J15" s="52">
        <f t="shared" si="3"/>
        <v>100.31195914091147</v>
      </c>
    </row>
    <row r="16" spans="1:10" ht="12" customHeight="1">
      <c r="A16" s="3" t="s">
        <v>19</v>
      </c>
      <c r="B16" s="5" t="s">
        <v>18</v>
      </c>
      <c r="C16" s="11">
        <v>3</v>
      </c>
      <c r="D16" s="11">
        <v>3.4</v>
      </c>
      <c r="E16" s="11">
        <v>1.1</v>
      </c>
      <c r="F16" s="52">
        <f t="shared" si="0"/>
        <v>0.3235294117647059</v>
      </c>
      <c r="G16" s="52">
        <f t="shared" si="1"/>
        <v>-2.3</v>
      </c>
      <c r="H16" s="52">
        <f t="shared" si="2"/>
        <v>36.66666666666667</v>
      </c>
      <c r="I16" s="11">
        <v>1.1</v>
      </c>
      <c r="J16" s="52">
        <f t="shared" si="3"/>
        <v>100</v>
      </c>
    </row>
    <row r="17" spans="1:10" ht="25.5">
      <c r="A17" s="3" t="s">
        <v>21</v>
      </c>
      <c r="B17" s="5" t="s">
        <v>20</v>
      </c>
      <c r="C17" s="11">
        <v>0</v>
      </c>
      <c r="D17" s="11">
        <v>-0.654</v>
      </c>
      <c r="E17" s="11">
        <v>0</v>
      </c>
      <c r="F17" s="52">
        <f t="shared" si="0"/>
        <v>0</v>
      </c>
      <c r="G17" s="52">
        <f t="shared" si="1"/>
        <v>0.654</v>
      </c>
      <c r="H17" s="52" t="e">
        <f t="shared" si="2"/>
        <v>#DIV/0!</v>
      </c>
      <c r="I17" s="11"/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31</v>
      </c>
      <c r="D18" s="50">
        <f>D19+D27+D30+D33+D34+D35</f>
        <v>180.22199999999998</v>
      </c>
      <c r="E18" s="50">
        <f>E19+E27+E30+E33+E34+E35</f>
        <v>168.28733</v>
      </c>
      <c r="F18" s="44">
        <f t="shared" si="0"/>
        <v>0.933777951637425</v>
      </c>
      <c r="G18" s="44">
        <f t="shared" si="1"/>
        <v>-11.934669999999983</v>
      </c>
      <c r="H18" s="44">
        <f t="shared" si="2"/>
        <v>542.8623548387096</v>
      </c>
      <c r="I18" s="50">
        <f>I19+I27+I30+I33+I34+I35</f>
        <v>167.15433</v>
      </c>
      <c r="J18" s="44">
        <f t="shared" si="3"/>
        <v>100.67781672182826</v>
      </c>
    </row>
    <row r="19" spans="1:10" s="8" customFormat="1" ht="38.25">
      <c r="A19" s="3" t="s">
        <v>24</v>
      </c>
      <c r="B19" s="5" t="s">
        <v>23</v>
      </c>
      <c r="C19" s="11">
        <f>C20+C21+C24+C25+C26</f>
        <v>21</v>
      </c>
      <c r="D19" s="11">
        <f>D20+D21+D24+D25+D26</f>
        <v>89.154</v>
      </c>
      <c r="E19" s="11">
        <f>E20+E21+E24+E25+E26</f>
        <v>64.05433</v>
      </c>
      <c r="F19" s="52">
        <f t="shared" si="0"/>
        <v>0.7184683805549947</v>
      </c>
      <c r="G19" s="52">
        <f t="shared" si="1"/>
        <v>-25.099670000000003</v>
      </c>
      <c r="H19" s="52">
        <f t="shared" si="2"/>
        <v>305.02061904761905</v>
      </c>
      <c r="I19" s="11">
        <f>I20+I21+I22+I23+I24+I25+I26</f>
        <v>64.05433</v>
      </c>
      <c r="J19" s="52">
        <f t="shared" si="3"/>
        <v>100</v>
      </c>
    </row>
    <row r="20" spans="1:10" ht="30" customHeight="1">
      <c r="A20" s="2" t="s">
        <v>53</v>
      </c>
      <c r="B20" s="2" t="s">
        <v>25</v>
      </c>
      <c r="C20" s="13">
        <v>0</v>
      </c>
      <c r="D20" s="13">
        <v>0</v>
      </c>
      <c r="E20" s="13"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/>
      <c r="J20" s="52" t="e">
        <f t="shared" si="3"/>
        <v>#DIV/0!</v>
      </c>
    </row>
    <row r="21" spans="1:10" ht="89.25">
      <c r="A21" s="36" t="s">
        <v>27</v>
      </c>
      <c r="B21" s="2" t="s">
        <v>26</v>
      </c>
      <c r="C21" s="13">
        <f>C22+C23</f>
        <v>21</v>
      </c>
      <c r="D21" s="13">
        <f>D22+D23</f>
        <v>89.154</v>
      </c>
      <c r="E21" s="13">
        <f>E22+E23</f>
        <v>64.05433</v>
      </c>
      <c r="F21" s="52">
        <f t="shared" si="0"/>
        <v>0.7184683805549947</v>
      </c>
      <c r="G21" s="52">
        <f t="shared" si="1"/>
        <v>-25.099670000000003</v>
      </c>
      <c r="H21" s="52">
        <f t="shared" si="2"/>
        <v>305.02061904761905</v>
      </c>
      <c r="I21" s="13"/>
      <c r="J21" s="52" t="e">
        <f t="shared" si="3"/>
        <v>#DIV/0!</v>
      </c>
    </row>
    <row r="22" spans="1:10" ht="25.5">
      <c r="A22" s="36" t="s">
        <v>66</v>
      </c>
      <c r="B22" s="2" t="s">
        <v>72</v>
      </c>
      <c r="C22" s="13">
        <v>20</v>
      </c>
      <c r="D22" s="13">
        <v>78.154</v>
      </c>
      <c r="E22" s="13">
        <v>63.05433</v>
      </c>
      <c r="F22" s="52">
        <f t="shared" si="0"/>
        <v>0.8067959413465722</v>
      </c>
      <c r="G22" s="52">
        <f t="shared" si="1"/>
        <v>-15.099669999999996</v>
      </c>
      <c r="H22" s="52">
        <f t="shared" si="2"/>
        <v>315.27164999999997</v>
      </c>
      <c r="I22" s="13">
        <v>63.05433</v>
      </c>
      <c r="J22" s="52">
        <f t="shared" si="3"/>
        <v>100</v>
      </c>
    </row>
    <row r="23" spans="1:10" ht="12.75">
      <c r="A23" s="36" t="s">
        <v>67</v>
      </c>
      <c r="B23" s="2" t="s">
        <v>71</v>
      </c>
      <c r="C23" s="13">
        <v>1</v>
      </c>
      <c r="D23" s="13">
        <v>11</v>
      </c>
      <c r="E23" s="13">
        <v>1</v>
      </c>
      <c r="F23" s="52">
        <f t="shared" si="0"/>
        <v>0.09090909090909091</v>
      </c>
      <c r="G23" s="52">
        <f t="shared" si="1"/>
        <v>-10</v>
      </c>
      <c r="H23" s="52">
        <f t="shared" si="2"/>
        <v>100</v>
      </c>
      <c r="I23" s="13">
        <v>1</v>
      </c>
      <c r="J23" s="52">
        <f t="shared" si="3"/>
        <v>100</v>
      </c>
    </row>
    <row r="24" spans="1:10" ht="24.75" customHeight="1">
      <c r="A24" s="37" t="s">
        <v>62</v>
      </c>
      <c r="B24" s="37" t="s">
        <v>63</v>
      </c>
      <c r="C24" s="13">
        <v>0</v>
      </c>
      <c r="D24" s="13">
        <v>0</v>
      </c>
      <c r="E24" s="13"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/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v>0</v>
      </c>
      <c r="D25" s="13">
        <v>0</v>
      </c>
      <c r="E25" s="13"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/>
      <c r="J25" s="52" t="e">
        <f t="shared" si="3"/>
        <v>#DIV/0!</v>
      </c>
    </row>
    <row r="26" spans="1:10" ht="63" customHeight="1">
      <c r="A26" s="36" t="s">
        <v>29</v>
      </c>
      <c r="B26" s="2" t="s">
        <v>28</v>
      </c>
      <c r="C26" s="13">
        <v>0</v>
      </c>
      <c r="D26" s="13">
        <v>0</v>
      </c>
      <c r="E26" s="13"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/>
      <c r="J26" s="52" t="e">
        <f t="shared" si="3"/>
        <v>#DIV/0!</v>
      </c>
    </row>
    <row r="27" spans="1:10" ht="49.5" customHeight="1">
      <c r="A27" s="3" t="s">
        <v>58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0</v>
      </c>
      <c r="F27" s="52" t="e">
        <f t="shared" si="0"/>
        <v>#DIV/0!</v>
      </c>
      <c r="G27" s="52">
        <f t="shared" si="1"/>
        <v>0</v>
      </c>
      <c r="H27" s="52" t="e">
        <f t="shared" si="2"/>
        <v>#DIV/0!</v>
      </c>
      <c r="I27" s="11">
        <f>I28+I29</f>
        <v>0</v>
      </c>
      <c r="J27" s="52" t="e">
        <f t="shared" si="3"/>
        <v>#DIV/0!</v>
      </c>
    </row>
    <row r="28" spans="1:10" ht="17.25" customHeight="1">
      <c r="A28" s="2" t="s">
        <v>64</v>
      </c>
      <c r="B28" s="3" t="s">
        <v>69</v>
      </c>
      <c r="C28" s="13">
        <v>0</v>
      </c>
      <c r="D28" s="13">
        <v>0</v>
      </c>
      <c r="E28" s="13">
        <v>0</v>
      </c>
      <c r="F28" s="52" t="e">
        <f t="shared" si="0"/>
        <v>#DIV/0!</v>
      </c>
      <c r="G28" s="52">
        <f t="shared" si="1"/>
        <v>0</v>
      </c>
      <c r="H28" s="52" t="e">
        <f t="shared" si="2"/>
        <v>#DIV/0!</v>
      </c>
      <c r="I28" s="13"/>
      <c r="J28" s="52" t="e">
        <f t="shared" si="3"/>
        <v>#DIV/0!</v>
      </c>
    </row>
    <row r="29" spans="1:10" ht="18" customHeight="1">
      <c r="A29" s="2" t="s">
        <v>65</v>
      </c>
      <c r="B29" s="3" t="s">
        <v>70</v>
      </c>
      <c r="C29" s="13">
        <v>0</v>
      </c>
      <c r="D29" s="13">
        <v>0</v>
      </c>
      <c r="E29" s="13"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/>
      <c r="J29" s="52" t="e">
        <f t="shared" si="3"/>
        <v>#DIV/0!</v>
      </c>
    </row>
    <row r="30" spans="1:10" s="8" customFormat="1" ht="18.75" customHeight="1">
      <c r="A30" s="3" t="s">
        <v>32</v>
      </c>
      <c r="B30" s="3" t="s">
        <v>31</v>
      </c>
      <c r="C30" s="11">
        <f>C31+C32</f>
        <v>0</v>
      </c>
      <c r="D30" s="11">
        <f>D31+D32</f>
        <v>0</v>
      </c>
      <c r="E30" s="11">
        <f>E31+E32</f>
        <v>0</v>
      </c>
      <c r="F30" s="52" t="e">
        <f t="shared" si="0"/>
        <v>#DIV/0!</v>
      </c>
      <c r="G30" s="52">
        <f t="shared" si="1"/>
        <v>0</v>
      </c>
      <c r="H30" s="52" t="e">
        <f t="shared" si="2"/>
        <v>#DIV/0!</v>
      </c>
      <c r="I30" s="11">
        <f>I31+I32</f>
        <v>0</v>
      </c>
      <c r="J30" s="52" t="e">
        <f t="shared" si="3"/>
        <v>#DIV/0!</v>
      </c>
    </row>
    <row r="31" spans="1:10" ht="39" customHeight="1">
      <c r="A31" s="36" t="s">
        <v>33</v>
      </c>
      <c r="B31" s="2" t="s">
        <v>41</v>
      </c>
      <c r="C31" s="13">
        <v>0</v>
      </c>
      <c r="D31" s="13">
        <v>0</v>
      </c>
      <c r="E31" s="13">
        <v>0</v>
      </c>
      <c r="F31" s="52" t="e">
        <f t="shared" si="0"/>
        <v>#DIV/0!</v>
      </c>
      <c r="G31" s="52">
        <f t="shared" si="1"/>
        <v>0</v>
      </c>
      <c r="H31" s="52" t="e">
        <f t="shared" si="2"/>
        <v>#DIV/0!</v>
      </c>
      <c r="I31" s="13"/>
      <c r="J31" s="52" t="e">
        <f t="shared" si="3"/>
        <v>#DIV/0!</v>
      </c>
    </row>
    <row r="32" spans="1:10" ht="51.75" customHeight="1">
      <c r="A32" s="36" t="s">
        <v>59</v>
      </c>
      <c r="B32" s="2" t="s">
        <v>42</v>
      </c>
      <c r="C32" s="13">
        <v>0</v>
      </c>
      <c r="D32" s="13">
        <v>0</v>
      </c>
      <c r="E32" s="13">
        <v>0</v>
      </c>
      <c r="F32" s="52" t="e">
        <f t="shared" si="0"/>
        <v>#DIV/0!</v>
      </c>
      <c r="G32" s="52">
        <f t="shared" si="1"/>
        <v>0</v>
      </c>
      <c r="H32" s="52" t="e">
        <f t="shared" si="2"/>
        <v>#DIV/0!</v>
      </c>
      <c r="I32" s="13"/>
      <c r="J32" s="52" t="e">
        <f t="shared" si="3"/>
        <v>#DIV/0!</v>
      </c>
    </row>
    <row r="33" spans="1:10" ht="39" customHeight="1">
      <c r="A33" s="2" t="s">
        <v>36</v>
      </c>
      <c r="B33" s="3" t="s">
        <v>35</v>
      </c>
      <c r="C33" s="13">
        <v>0</v>
      </c>
      <c r="D33" s="13">
        <v>0</v>
      </c>
      <c r="E33" s="13"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/>
      <c r="J33" s="52" t="e">
        <f t="shared" si="3"/>
        <v>#DIV/0!</v>
      </c>
    </row>
    <row r="34" spans="1:10" ht="15" customHeight="1">
      <c r="A34" s="2" t="s">
        <v>37</v>
      </c>
      <c r="B34" s="3" t="s">
        <v>39</v>
      </c>
      <c r="C34" s="13">
        <v>10</v>
      </c>
      <c r="D34" s="13">
        <v>11.068</v>
      </c>
      <c r="E34" s="13">
        <v>0</v>
      </c>
      <c r="F34" s="52">
        <f t="shared" si="0"/>
        <v>0</v>
      </c>
      <c r="G34" s="52">
        <f t="shared" si="1"/>
        <v>-11.068</v>
      </c>
      <c r="H34" s="52">
        <f t="shared" si="2"/>
        <v>0</v>
      </c>
      <c r="I34" s="13"/>
      <c r="J34" s="52" t="e">
        <f t="shared" si="3"/>
        <v>#DIV/0!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80</v>
      </c>
      <c r="E35" s="11">
        <f>E36+E37+E38</f>
        <v>104.23299999999999</v>
      </c>
      <c r="F35" s="52">
        <f t="shared" si="0"/>
        <v>1.3029125</v>
      </c>
      <c r="G35" s="52">
        <f t="shared" si="1"/>
        <v>24.23299999999999</v>
      </c>
      <c r="H35" s="52" t="e">
        <f t="shared" si="2"/>
        <v>#DIV/0!</v>
      </c>
      <c r="I35" s="11">
        <f>I36+I37+I38</f>
        <v>103.1</v>
      </c>
      <c r="J35" s="52">
        <f t="shared" si="3"/>
        <v>101.09893307468477</v>
      </c>
    </row>
    <row r="36" spans="1:10" ht="16.5" customHeight="1">
      <c r="A36" s="2" t="s">
        <v>44</v>
      </c>
      <c r="B36" s="2" t="s">
        <v>43</v>
      </c>
      <c r="C36" s="13">
        <v>0</v>
      </c>
      <c r="D36" s="13">
        <v>0</v>
      </c>
      <c r="E36" s="13">
        <v>1.133</v>
      </c>
      <c r="F36" s="52" t="e">
        <f t="shared" si="0"/>
        <v>#DIV/0!</v>
      </c>
      <c r="G36" s="52">
        <f t="shared" si="1"/>
        <v>1.133</v>
      </c>
      <c r="H36" s="52" t="e">
        <f t="shared" si="2"/>
        <v>#DIV/0!</v>
      </c>
      <c r="I36" s="13"/>
      <c r="J36" s="52" t="e">
        <f t="shared" si="3"/>
        <v>#DIV/0!</v>
      </c>
    </row>
    <row r="37" spans="1:10" ht="12.75">
      <c r="A37" s="2" t="s">
        <v>45</v>
      </c>
      <c r="B37" s="2" t="s">
        <v>46</v>
      </c>
      <c r="C37" s="13">
        <v>0</v>
      </c>
      <c r="D37" s="13">
        <v>80</v>
      </c>
      <c r="E37" s="13">
        <v>103.1</v>
      </c>
      <c r="F37" s="52">
        <f t="shared" si="0"/>
        <v>1.2887499999999998</v>
      </c>
      <c r="G37" s="52">
        <f t="shared" si="1"/>
        <v>23.099999999999994</v>
      </c>
      <c r="H37" s="52" t="e">
        <f t="shared" si="2"/>
        <v>#DIV/0!</v>
      </c>
      <c r="I37" s="13">
        <v>103.1</v>
      </c>
      <c r="J37" s="52">
        <f t="shared" si="3"/>
        <v>100</v>
      </c>
    </row>
    <row r="38" spans="1:10" ht="12.75">
      <c r="A38" s="2" t="s">
        <v>54</v>
      </c>
      <c r="B38" s="2" t="s">
        <v>55</v>
      </c>
      <c r="C38" s="13">
        <v>0</v>
      </c>
      <c r="D38" s="13">
        <v>0</v>
      </c>
      <c r="E38" s="13"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/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J4"/>
    </sheetView>
  </sheetViews>
  <sheetFormatPr defaultColWidth="9.28125" defaultRowHeight="15"/>
  <cols>
    <col min="1" max="1" width="40.0039062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105</v>
      </c>
      <c r="B1" s="15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1" customHeight="1">
      <c r="A4" s="45" t="s">
        <v>4</v>
      </c>
      <c r="B4" s="46" t="s">
        <v>8</v>
      </c>
      <c r="C4" s="47">
        <f>C5+C18</f>
        <v>1675</v>
      </c>
      <c r="D4" s="47">
        <f>D5+D18</f>
        <v>1894.7450000000003</v>
      </c>
      <c r="E4" s="47">
        <f>E5+E18</f>
        <v>1374.01177</v>
      </c>
      <c r="F4" s="47">
        <f>E4/D4</f>
        <v>0.7251697563524379</v>
      </c>
      <c r="G4" s="47">
        <f>E4-D4</f>
        <v>-520.7332300000003</v>
      </c>
      <c r="H4" s="47">
        <f>E4/C4%</f>
        <v>82.03055343283583</v>
      </c>
      <c r="I4" s="47">
        <f>I5+I18</f>
        <v>1373.5</v>
      </c>
      <c r="J4" s="47">
        <f>E4/I4%</f>
        <v>100.03726028394614</v>
      </c>
    </row>
    <row r="5" spans="1:10" s="8" customFormat="1" ht="12.75">
      <c r="A5" s="42" t="s">
        <v>5</v>
      </c>
      <c r="B5" s="43"/>
      <c r="C5" s="44">
        <f>C6+C7+C11+C16+C17</f>
        <v>1631</v>
      </c>
      <c r="D5" s="44">
        <f>D6+D7+D11+D16+D17</f>
        <v>1831.0940000000003</v>
      </c>
      <c r="E5" s="44">
        <f>E6+E7+E11+E16+E17</f>
        <v>1340.83715</v>
      </c>
      <c r="F5" s="44">
        <f aca="true" t="shared" si="0" ref="F5:F38">E5/D5</f>
        <v>0.7322601406590813</v>
      </c>
      <c r="G5" s="44">
        <f aca="true" t="shared" si="1" ref="G5:G38">E5-D5</f>
        <v>-490.2568500000002</v>
      </c>
      <c r="H5" s="44">
        <f aca="true" t="shared" si="2" ref="H5:H38">E5/C5%</f>
        <v>82.2095125689761</v>
      </c>
      <c r="I5" s="51">
        <f>I6+I7+I11+I16+I17</f>
        <v>1340.3</v>
      </c>
      <c r="J5" s="44">
        <f aca="true" t="shared" si="3" ref="J5:J38">E5/I5%</f>
        <v>100.04007684846678</v>
      </c>
    </row>
    <row r="6" spans="1:10" ht="15.75" customHeight="1">
      <c r="A6" s="4" t="s">
        <v>6</v>
      </c>
      <c r="B6" s="5" t="s">
        <v>7</v>
      </c>
      <c r="C6" s="13">
        <v>240</v>
      </c>
      <c r="D6" s="13">
        <v>206.914</v>
      </c>
      <c r="E6" s="13">
        <v>212.77601</v>
      </c>
      <c r="F6" s="52">
        <f t="shared" si="0"/>
        <v>1.0283306591144148</v>
      </c>
      <c r="G6" s="52">
        <f t="shared" si="1"/>
        <v>5.862010000000026</v>
      </c>
      <c r="H6" s="52">
        <f t="shared" si="2"/>
        <v>88.65667083333334</v>
      </c>
      <c r="I6" s="13">
        <v>212</v>
      </c>
      <c r="J6" s="52">
        <f t="shared" si="3"/>
        <v>100.36604245283019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117</v>
      </c>
      <c r="D7" s="11">
        <f>D8+D9+D10</f>
        <v>108.682</v>
      </c>
      <c r="E7" s="11">
        <f>E8+E9+E10</f>
        <v>146.3241</v>
      </c>
      <c r="F7" s="52">
        <f t="shared" si="0"/>
        <v>1.3463508216632007</v>
      </c>
      <c r="G7" s="52">
        <f t="shared" si="1"/>
        <v>37.642099999999985</v>
      </c>
      <c r="H7" s="52">
        <f t="shared" si="2"/>
        <v>125.06333333333333</v>
      </c>
      <c r="I7" s="11">
        <f>I8+I9+I10</f>
        <v>146.3</v>
      </c>
      <c r="J7" s="52">
        <f t="shared" si="3"/>
        <v>100.01647300068352</v>
      </c>
    </row>
    <row r="8" spans="1:10" ht="25.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/>
      <c r="J8" s="52" t="e">
        <f t="shared" si="3"/>
        <v>#DIV/0!</v>
      </c>
    </row>
    <row r="9" spans="1:10" ht="12.75">
      <c r="A9" s="1" t="s">
        <v>1</v>
      </c>
      <c r="B9" s="6" t="s">
        <v>57</v>
      </c>
      <c r="C9" s="13">
        <v>117</v>
      </c>
      <c r="D9" s="13">
        <v>108.682</v>
      </c>
      <c r="E9" s="13">
        <v>146.3241</v>
      </c>
      <c r="F9" s="52">
        <f t="shared" si="0"/>
        <v>1.3463508216632007</v>
      </c>
      <c r="G9" s="52">
        <f t="shared" si="1"/>
        <v>37.642099999999985</v>
      </c>
      <c r="H9" s="52">
        <f t="shared" si="2"/>
        <v>125.06333333333333</v>
      </c>
      <c r="I9" s="13">
        <v>146.3</v>
      </c>
      <c r="J9" s="52">
        <f t="shared" si="3"/>
        <v>100.01647300068352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/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1270</v>
      </c>
      <c r="D11" s="11">
        <f>D12+D13</f>
        <v>1512.4940000000001</v>
      </c>
      <c r="E11" s="11">
        <f>E12+E13</f>
        <v>978.9356399999999</v>
      </c>
      <c r="F11" s="52">
        <f t="shared" si="0"/>
        <v>0.6472327427414587</v>
      </c>
      <c r="G11" s="52">
        <f t="shared" si="1"/>
        <v>-533.5583600000002</v>
      </c>
      <c r="H11" s="52">
        <f t="shared" si="2"/>
        <v>77.0815464566929</v>
      </c>
      <c r="I11" s="11">
        <f>I12+I13</f>
        <v>979</v>
      </c>
      <c r="J11" s="52">
        <f t="shared" si="3"/>
        <v>99.99342594484168</v>
      </c>
    </row>
    <row r="12" spans="1:10" ht="12.75">
      <c r="A12" s="1" t="s">
        <v>52</v>
      </c>
      <c r="B12" s="6" t="s">
        <v>15</v>
      </c>
      <c r="C12" s="13">
        <v>270</v>
      </c>
      <c r="D12" s="13">
        <v>262.101</v>
      </c>
      <c r="E12" s="13">
        <v>359.49775</v>
      </c>
      <c r="F12" s="52">
        <f t="shared" si="0"/>
        <v>1.371600070201945</v>
      </c>
      <c r="G12" s="52">
        <f t="shared" si="1"/>
        <v>97.39675</v>
      </c>
      <c r="H12" s="52">
        <f t="shared" si="2"/>
        <v>133.1473148148148</v>
      </c>
      <c r="I12" s="13">
        <v>359</v>
      </c>
      <c r="J12" s="52">
        <f t="shared" si="3"/>
        <v>100.13864902506964</v>
      </c>
    </row>
    <row r="13" spans="1:10" ht="12.75">
      <c r="A13" s="40" t="s">
        <v>83</v>
      </c>
      <c r="B13" s="41" t="s">
        <v>84</v>
      </c>
      <c r="C13" s="13">
        <f>C14+C15</f>
        <v>1000</v>
      </c>
      <c r="D13" s="13">
        <f>D14+D15</f>
        <v>1250.393</v>
      </c>
      <c r="E13" s="13">
        <f>E14+E15</f>
        <v>619.4378899999999</v>
      </c>
      <c r="F13" s="52">
        <f t="shared" si="0"/>
        <v>0.49539455995035153</v>
      </c>
      <c r="G13" s="52">
        <f t="shared" si="1"/>
        <v>-630.9551100000001</v>
      </c>
      <c r="H13" s="52">
        <f t="shared" si="2"/>
        <v>61.943788999999995</v>
      </c>
      <c r="I13" s="13">
        <f>I14+I15</f>
        <v>620</v>
      </c>
      <c r="J13" s="52">
        <f t="shared" si="3"/>
        <v>99.90933709677418</v>
      </c>
    </row>
    <row r="14" spans="1:10" ht="12.75">
      <c r="A14" s="40" t="s">
        <v>81</v>
      </c>
      <c r="B14" s="41" t="s">
        <v>85</v>
      </c>
      <c r="C14" s="13">
        <v>810</v>
      </c>
      <c r="D14" s="13">
        <v>1044.247</v>
      </c>
      <c r="E14" s="13">
        <v>379.6767</v>
      </c>
      <c r="F14" s="52">
        <f t="shared" si="0"/>
        <v>0.3635889784696532</v>
      </c>
      <c r="G14" s="52">
        <f t="shared" si="1"/>
        <v>-664.5703000000001</v>
      </c>
      <c r="H14" s="52">
        <f t="shared" si="2"/>
        <v>46.873666666666665</v>
      </c>
      <c r="I14" s="13">
        <v>380</v>
      </c>
      <c r="J14" s="52">
        <f t="shared" si="3"/>
        <v>99.91492105263158</v>
      </c>
    </row>
    <row r="15" spans="1:10" ht="12.75">
      <c r="A15" s="40" t="s">
        <v>82</v>
      </c>
      <c r="B15" s="41" t="s">
        <v>86</v>
      </c>
      <c r="C15" s="13">
        <v>190</v>
      </c>
      <c r="D15" s="13">
        <v>206.146</v>
      </c>
      <c r="E15" s="13">
        <v>239.76119</v>
      </c>
      <c r="F15" s="52">
        <f t="shared" si="0"/>
        <v>1.1630649636665278</v>
      </c>
      <c r="G15" s="52">
        <f t="shared" si="1"/>
        <v>33.61519000000001</v>
      </c>
      <c r="H15" s="52">
        <f t="shared" si="2"/>
        <v>126.1901</v>
      </c>
      <c r="I15" s="13">
        <v>240</v>
      </c>
      <c r="J15" s="52">
        <f t="shared" si="3"/>
        <v>99.90049583333334</v>
      </c>
    </row>
    <row r="16" spans="1:10" ht="12" customHeight="1">
      <c r="A16" s="3" t="s">
        <v>19</v>
      </c>
      <c r="B16" s="5" t="s">
        <v>18</v>
      </c>
      <c r="C16" s="11">
        <v>4</v>
      </c>
      <c r="D16" s="11">
        <v>3.2</v>
      </c>
      <c r="E16" s="11">
        <v>2.8</v>
      </c>
      <c r="F16" s="52">
        <f t="shared" si="0"/>
        <v>0.8749999999999999</v>
      </c>
      <c r="G16" s="52">
        <f t="shared" si="1"/>
        <v>-0.40000000000000036</v>
      </c>
      <c r="H16" s="52">
        <f t="shared" si="2"/>
        <v>70</v>
      </c>
      <c r="I16" s="11">
        <v>3</v>
      </c>
      <c r="J16" s="52">
        <f t="shared" si="3"/>
        <v>93.33333333333333</v>
      </c>
    </row>
    <row r="17" spans="1:10" ht="38.25">
      <c r="A17" s="3" t="s">
        <v>21</v>
      </c>
      <c r="B17" s="5" t="s">
        <v>20</v>
      </c>
      <c r="C17" s="11">
        <v>0</v>
      </c>
      <c r="D17" s="11">
        <v>-0.196</v>
      </c>
      <c r="E17" s="11">
        <v>0.0014</v>
      </c>
      <c r="F17" s="52">
        <f t="shared" si="0"/>
        <v>-0.007142857142857143</v>
      </c>
      <c r="G17" s="52">
        <f t="shared" si="1"/>
        <v>0.19740000000000002</v>
      </c>
      <c r="H17" s="52" t="e">
        <f t="shared" si="2"/>
        <v>#DIV/0!</v>
      </c>
      <c r="I17" s="11"/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44</v>
      </c>
      <c r="D18" s="50">
        <f>D19+D27+D30+D33+D34+D35</f>
        <v>63.651</v>
      </c>
      <c r="E18" s="50">
        <f>E19+E27+E30+E33+E34+E35</f>
        <v>33.17462</v>
      </c>
      <c r="F18" s="44">
        <f t="shared" si="0"/>
        <v>0.5211955821589606</v>
      </c>
      <c r="G18" s="44">
        <f t="shared" si="1"/>
        <v>-30.476380000000006</v>
      </c>
      <c r="H18" s="44">
        <f t="shared" si="2"/>
        <v>75.39686363636363</v>
      </c>
      <c r="I18" s="50">
        <f>I19+I27+I30+I33+I34+I35</f>
        <v>33.2</v>
      </c>
      <c r="J18" s="44">
        <f t="shared" si="3"/>
        <v>99.92355421686746</v>
      </c>
    </row>
    <row r="19" spans="1:10" s="8" customFormat="1" ht="38.25">
      <c r="A19" s="3" t="s">
        <v>24</v>
      </c>
      <c r="B19" s="5" t="s">
        <v>23</v>
      </c>
      <c r="C19" s="11">
        <f>C20+C21+C24+C25+C26</f>
        <v>44</v>
      </c>
      <c r="D19" s="11">
        <f>D20+D21+D24+D25+D26</f>
        <v>39.188</v>
      </c>
      <c r="E19" s="11">
        <f>E20+E21+E24+E25+E26</f>
        <v>33.17462</v>
      </c>
      <c r="F19" s="52">
        <f t="shared" si="0"/>
        <v>0.8465504746350923</v>
      </c>
      <c r="G19" s="52">
        <f t="shared" si="1"/>
        <v>-6.013380000000005</v>
      </c>
      <c r="H19" s="52">
        <f t="shared" si="2"/>
        <v>75.39686363636363</v>
      </c>
      <c r="I19" s="11">
        <f>I20+I21+I22+I23+I24+I25+I26</f>
        <v>33.2</v>
      </c>
      <c r="J19" s="52">
        <f t="shared" si="3"/>
        <v>99.92355421686746</v>
      </c>
    </row>
    <row r="20" spans="1:10" ht="30" customHeight="1">
      <c r="A20" s="2" t="s">
        <v>53</v>
      </c>
      <c r="B20" s="2" t="s">
        <v>25</v>
      </c>
      <c r="C20" s="13">
        <v>0</v>
      </c>
      <c r="D20" s="13">
        <v>0</v>
      </c>
      <c r="E20" s="13"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/>
      <c r="J20" s="52" t="e">
        <f t="shared" si="3"/>
        <v>#DIV/0!</v>
      </c>
    </row>
    <row r="21" spans="1:10" ht="102">
      <c r="A21" s="36" t="s">
        <v>27</v>
      </c>
      <c r="B21" s="2" t="s">
        <v>26</v>
      </c>
      <c r="C21" s="13">
        <f>C22+C23</f>
        <v>44</v>
      </c>
      <c r="D21" s="13">
        <f>D22+D23</f>
        <v>39.188</v>
      </c>
      <c r="E21" s="13">
        <f>E22+E23</f>
        <v>33.17462</v>
      </c>
      <c r="F21" s="52">
        <f t="shared" si="0"/>
        <v>0.8465504746350923</v>
      </c>
      <c r="G21" s="52">
        <f t="shared" si="1"/>
        <v>-6.013380000000005</v>
      </c>
      <c r="H21" s="52">
        <f t="shared" si="2"/>
        <v>75.39686363636363</v>
      </c>
      <c r="I21" s="13"/>
      <c r="J21" s="52" t="e">
        <f t="shared" si="3"/>
        <v>#DIV/0!</v>
      </c>
    </row>
    <row r="22" spans="1:10" ht="25.5">
      <c r="A22" s="36" t="s">
        <v>66</v>
      </c>
      <c r="B22" s="2" t="s">
        <v>72</v>
      </c>
      <c r="C22" s="13">
        <v>44</v>
      </c>
      <c r="D22" s="13">
        <v>39.188</v>
      </c>
      <c r="E22" s="13">
        <v>33.17462</v>
      </c>
      <c r="F22" s="52">
        <f t="shared" si="0"/>
        <v>0.8465504746350923</v>
      </c>
      <c r="G22" s="52">
        <f t="shared" si="1"/>
        <v>-6.013380000000005</v>
      </c>
      <c r="H22" s="52">
        <f t="shared" si="2"/>
        <v>75.39686363636363</v>
      </c>
      <c r="I22" s="13">
        <v>33.2</v>
      </c>
      <c r="J22" s="52">
        <f t="shared" si="3"/>
        <v>99.92355421686746</v>
      </c>
    </row>
    <row r="23" spans="1:10" ht="12.75">
      <c r="A23" s="36" t="s">
        <v>67</v>
      </c>
      <c r="B23" s="2" t="s">
        <v>71</v>
      </c>
      <c r="C23" s="13">
        <v>0</v>
      </c>
      <c r="D23" s="13">
        <v>0</v>
      </c>
      <c r="E23" s="13">
        <v>0</v>
      </c>
      <c r="F23" s="52" t="e">
        <f t="shared" si="0"/>
        <v>#DIV/0!</v>
      </c>
      <c r="G23" s="52">
        <f t="shared" si="1"/>
        <v>0</v>
      </c>
      <c r="H23" s="52" t="e">
        <f t="shared" si="2"/>
        <v>#DIV/0!</v>
      </c>
      <c r="I23" s="13"/>
      <c r="J23" s="52" t="e">
        <f t="shared" si="3"/>
        <v>#DIV/0!</v>
      </c>
    </row>
    <row r="24" spans="1:10" ht="24.75" customHeight="1">
      <c r="A24" s="37" t="s">
        <v>62</v>
      </c>
      <c r="B24" s="37" t="s">
        <v>63</v>
      </c>
      <c r="C24" s="13">
        <v>0</v>
      </c>
      <c r="D24" s="13">
        <v>0</v>
      </c>
      <c r="E24" s="13"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/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v>0</v>
      </c>
      <c r="D25" s="13">
        <v>0</v>
      </c>
      <c r="E25" s="13"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/>
      <c r="J25" s="52" t="e">
        <f t="shared" si="3"/>
        <v>#DIV/0!</v>
      </c>
    </row>
    <row r="26" spans="1:10" ht="63" customHeight="1">
      <c r="A26" s="36" t="s">
        <v>29</v>
      </c>
      <c r="B26" s="2" t="s">
        <v>28</v>
      </c>
      <c r="C26" s="13">
        <v>0</v>
      </c>
      <c r="D26" s="13">
        <v>0</v>
      </c>
      <c r="E26" s="13"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/>
      <c r="J26" s="52" t="e">
        <f t="shared" si="3"/>
        <v>#DIV/0!</v>
      </c>
    </row>
    <row r="27" spans="1:10" ht="49.5" customHeight="1">
      <c r="A27" s="3" t="s">
        <v>58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0</v>
      </c>
      <c r="F27" s="52" t="e">
        <f t="shared" si="0"/>
        <v>#DIV/0!</v>
      </c>
      <c r="G27" s="52">
        <f t="shared" si="1"/>
        <v>0</v>
      </c>
      <c r="H27" s="52" t="e">
        <f t="shared" si="2"/>
        <v>#DIV/0!</v>
      </c>
      <c r="I27" s="11">
        <f>I28+I29</f>
        <v>0</v>
      </c>
      <c r="J27" s="52" t="e">
        <f t="shared" si="3"/>
        <v>#DIV/0!</v>
      </c>
    </row>
    <row r="28" spans="1:10" ht="17.25" customHeight="1">
      <c r="A28" s="2" t="s">
        <v>64</v>
      </c>
      <c r="B28" s="3" t="s">
        <v>69</v>
      </c>
      <c r="C28" s="13">
        <v>0</v>
      </c>
      <c r="D28" s="13">
        <v>0</v>
      </c>
      <c r="E28" s="13">
        <v>0</v>
      </c>
      <c r="F28" s="52" t="e">
        <f t="shared" si="0"/>
        <v>#DIV/0!</v>
      </c>
      <c r="G28" s="52">
        <f t="shared" si="1"/>
        <v>0</v>
      </c>
      <c r="H28" s="52" t="e">
        <f t="shared" si="2"/>
        <v>#DIV/0!</v>
      </c>
      <c r="I28" s="13"/>
      <c r="J28" s="52" t="e">
        <f t="shared" si="3"/>
        <v>#DIV/0!</v>
      </c>
    </row>
    <row r="29" spans="1:10" ht="18" customHeight="1">
      <c r="A29" s="2" t="s">
        <v>65</v>
      </c>
      <c r="B29" s="3" t="s">
        <v>70</v>
      </c>
      <c r="C29" s="13">
        <v>0</v>
      </c>
      <c r="D29" s="13">
        <v>0</v>
      </c>
      <c r="E29" s="13"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/>
      <c r="J29" s="52" t="e">
        <f t="shared" si="3"/>
        <v>#DIV/0!</v>
      </c>
    </row>
    <row r="30" spans="1:10" s="8" customFormat="1" ht="18.75" customHeight="1">
      <c r="A30" s="3" t="s">
        <v>32</v>
      </c>
      <c r="B30" s="3" t="s">
        <v>31</v>
      </c>
      <c r="C30" s="11">
        <f>C31+C32</f>
        <v>0</v>
      </c>
      <c r="D30" s="11">
        <f>D31+D32</f>
        <v>20.463</v>
      </c>
      <c r="E30" s="11">
        <f>E31+E32</f>
        <v>0</v>
      </c>
      <c r="F30" s="52">
        <f t="shared" si="0"/>
        <v>0</v>
      </c>
      <c r="G30" s="52">
        <f t="shared" si="1"/>
        <v>-20.463</v>
      </c>
      <c r="H30" s="52" t="e">
        <f t="shared" si="2"/>
        <v>#DIV/0!</v>
      </c>
      <c r="I30" s="11">
        <f>I31+I32</f>
        <v>0</v>
      </c>
      <c r="J30" s="52" t="e">
        <f t="shared" si="3"/>
        <v>#DIV/0!</v>
      </c>
    </row>
    <row r="31" spans="1:10" ht="15" customHeight="1">
      <c r="A31" s="36" t="s">
        <v>33</v>
      </c>
      <c r="B31" s="2" t="s">
        <v>41</v>
      </c>
      <c r="C31" s="13">
        <v>0</v>
      </c>
      <c r="D31" s="13">
        <v>0</v>
      </c>
      <c r="E31" s="13">
        <v>0</v>
      </c>
      <c r="F31" s="52" t="e">
        <f t="shared" si="0"/>
        <v>#DIV/0!</v>
      </c>
      <c r="G31" s="52">
        <f t="shared" si="1"/>
        <v>0</v>
      </c>
      <c r="H31" s="52" t="e">
        <f t="shared" si="2"/>
        <v>#DIV/0!</v>
      </c>
      <c r="I31" s="13"/>
      <c r="J31" s="52" t="e">
        <f t="shared" si="3"/>
        <v>#DIV/0!</v>
      </c>
    </row>
    <row r="32" spans="1:10" ht="51.75" customHeight="1">
      <c r="A32" s="36" t="s">
        <v>59</v>
      </c>
      <c r="B32" s="2" t="s">
        <v>42</v>
      </c>
      <c r="C32" s="13">
        <v>0</v>
      </c>
      <c r="D32" s="13">
        <v>20.463</v>
      </c>
      <c r="E32" s="13">
        <v>0</v>
      </c>
      <c r="F32" s="52">
        <f t="shared" si="0"/>
        <v>0</v>
      </c>
      <c r="G32" s="52">
        <f t="shared" si="1"/>
        <v>-20.463</v>
      </c>
      <c r="H32" s="52" t="e">
        <f t="shared" si="2"/>
        <v>#DIV/0!</v>
      </c>
      <c r="I32" s="13"/>
      <c r="J32" s="52" t="e">
        <f t="shared" si="3"/>
        <v>#DIV/0!</v>
      </c>
    </row>
    <row r="33" spans="1:10" ht="39" customHeight="1">
      <c r="A33" s="2" t="s">
        <v>36</v>
      </c>
      <c r="B33" s="3" t="s">
        <v>35</v>
      </c>
      <c r="C33" s="13">
        <v>0</v>
      </c>
      <c r="D33" s="13">
        <v>0</v>
      </c>
      <c r="E33" s="13"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/>
      <c r="J33" s="52" t="e">
        <f t="shared" si="3"/>
        <v>#DIV/0!</v>
      </c>
    </row>
    <row r="34" spans="1:10" ht="15" customHeight="1">
      <c r="A34" s="2" t="s">
        <v>37</v>
      </c>
      <c r="B34" s="3" t="s">
        <v>39</v>
      </c>
      <c r="C34" s="13">
        <v>0</v>
      </c>
      <c r="D34" s="13">
        <v>4</v>
      </c>
      <c r="E34" s="13">
        <v>0</v>
      </c>
      <c r="F34" s="52">
        <f t="shared" si="0"/>
        <v>0</v>
      </c>
      <c r="G34" s="52">
        <f t="shared" si="1"/>
        <v>-4</v>
      </c>
      <c r="H34" s="52" t="e">
        <f t="shared" si="2"/>
        <v>#DIV/0!</v>
      </c>
      <c r="I34" s="13"/>
      <c r="J34" s="52" t="e">
        <f t="shared" si="3"/>
        <v>#DIV/0!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0</v>
      </c>
      <c r="E35" s="11">
        <f>E36+E37+E38</f>
        <v>0</v>
      </c>
      <c r="F35" s="52" t="e">
        <f t="shared" si="0"/>
        <v>#DIV/0!</v>
      </c>
      <c r="G35" s="52">
        <f t="shared" si="1"/>
        <v>0</v>
      </c>
      <c r="H35" s="52" t="e">
        <f t="shared" si="2"/>
        <v>#DIV/0!</v>
      </c>
      <c r="I35" s="11">
        <f>I36+I37+I38</f>
        <v>0</v>
      </c>
      <c r="J35" s="52" t="e">
        <f t="shared" si="3"/>
        <v>#DIV/0!</v>
      </c>
    </row>
    <row r="36" spans="1:10" ht="16.5" customHeight="1">
      <c r="A36" s="2" t="s">
        <v>44</v>
      </c>
      <c r="B36" s="2" t="s">
        <v>43</v>
      </c>
      <c r="C36" s="13">
        <v>0</v>
      </c>
      <c r="D36" s="13">
        <v>0</v>
      </c>
      <c r="E36" s="13">
        <v>0</v>
      </c>
      <c r="F36" s="52" t="e">
        <f t="shared" si="0"/>
        <v>#DIV/0!</v>
      </c>
      <c r="G36" s="52">
        <f t="shared" si="1"/>
        <v>0</v>
      </c>
      <c r="H36" s="52" t="e">
        <f t="shared" si="2"/>
        <v>#DIV/0!</v>
      </c>
      <c r="I36" s="13"/>
      <c r="J36" s="52" t="e">
        <f t="shared" si="3"/>
        <v>#DIV/0!</v>
      </c>
    </row>
    <row r="37" spans="1:10" ht="12.75">
      <c r="A37" s="2" t="s">
        <v>45</v>
      </c>
      <c r="B37" s="2" t="s">
        <v>46</v>
      </c>
      <c r="C37" s="13">
        <v>0</v>
      </c>
      <c r="D37" s="13">
        <v>0</v>
      </c>
      <c r="E37" s="13">
        <v>0</v>
      </c>
      <c r="F37" s="52" t="e">
        <f t="shared" si="0"/>
        <v>#DIV/0!</v>
      </c>
      <c r="G37" s="52">
        <f t="shared" si="1"/>
        <v>0</v>
      </c>
      <c r="H37" s="52" t="e">
        <f t="shared" si="2"/>
        <v>#DIV/0!</v>
      </c>
      <c r="I37" s="13"/>
      <c r="J37" s="52" t="e">
        <f t="shared" si="3"/>
        <v>#DIV/0!</v>
      </c>
    </row>
    <row r="38" spans="1:10" ht="12.75">
      <c r="A38" s="2" t="s">
        <v>54</v>
      </c>
      <c r="B38" s="2" t="s">
        <v>55</v>
      </c>
      <c r="C38" s="13">
        <v>0</v>
      </c>
      <c r="D38" s="13">
        <v>0</v>
      </c>
      <c r="E38" s="13"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/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J4"/>
    </sheetView>
  </sheetViews>
  <sheetFormatPr defaultColWidth="9.28125" defaultRowHeight="15"/>
  <cols>
    <col min="1" max="1" width="39.851562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91</v>
      </c>
      <c r="B1" s="15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1" customHeight="1">
      <c r="A4" s="45" t="s">
        <v>4</v>
      </c>
      <c r="B4" s="46" t="s">
        <v>8</v>
      </c>
      <c r="C4" s="47">
        <f>C5+C18</f>
        <v>699.597</v>
      </c>
      <c r="D4" s="47">
        <f>D5+D18</f>
        <v>617.0799999999999</v>
      </c>
      <c r="E4" s="47">
        <f>E5+E18</f>
        <v>813.04709</v>
      </c>
      <c r="F4" s="47">
        <f>E4/D4</f>
        <v>1.3175716114604268</v>
      </c>
      <c r="G4" s="47">
        <f>E4-D4</f>
        <v>195.9670900000001</v>
      </c>
      <c r="H4" s="47">
        <f>E4/C4%</f>
        <v>116.21649178026779</v>
      </c>
      <c r="I4" s="47">
        <f>I5+I18</f>
        <v>699.597</v>
      </c>
      <c r="J4" s="47">
        <f>E4/I4%</f>
        <v>116.21649178026779</v>
      </c>
    </row>
    <row r="5" spans="1:10" s="8" customFormat="1" ht="12.75">
      <c r="A5" s="42" t="s">
        <v>5</v>
      </c>
      <c r="B5" s="43"/>
      <c r="C5" s="44">
        <f>C6+C7+C11+C16+C17</f>
        <v>654.597</v>
      </c>
      <c r="D5" s="44">
        <f>D6+D7+D11+D16+D17</f>
        <v>571.929</v>
      </c>
      <c r="E5" s="44">
        <f>E6+E7+E11+E16+E17</f>
        <v>670.25198</v>
      </c>
      <c r="F5" s="44">
        <f aca="true" t="shared" si="0" ref="F5:F38">E5/D5</f>
        <v>1.1719146607358606</v>
      </c>
      <c r="G5" s="44">
        <f aca="true" t="shared" si="1" ref="G5:G38">E5-D5</f>
        <v>98.32298000000003</v>
      </c>
      <c r="H5" s="44">
        <f aca="true" t="shared" si="2" ref="H5:H38">E5/C5%</f>
        <v>102.39154472140875</v>
      </c>
      <c r="I5" s="51">
        <f>I6+I7+I11+I16+I17</f>
        <v>655.747</v>
      </c>
      <c r="J5" s="44">
        <f aca="true" t="shared" si="3" ref="J5:J38">E5/I5%</f>
        <v>102.21197809521051</v>
      </c>
    </row>
    <row r="6" spans="1:10" ht="15.75" customHeight="1">
      <c r="A6" s="4" t="s">
        <v>6</v>
      </c>
      <c r="B6" s="5" t="s">
        <v>7</v>
      </c>
      <c r="C6" s="13">
        <v>71.797</v>
      </c>
      <c r="D6" s="13">
        <v>73.879</v>
      </c>
      <c r="E6" s="13">
        <v>83.24041</v>
      </c>
      <c r="F6" s="52">
        <f t="shared" si="0"/>
        <v>1.1267127329823088</v>
      </c>
      <c r="G6" s="52">
        <f t="shared" si="1"/>
        <v>9.361409999999992</v>
      </c>
      <c r="H6" s="52">
        <f t="shared" si="2"/>
        <v>115.93856289259996</v>
      </c>
      <c r="I6" s="13">
        <v>83.237</v>
      </c>
      <c r="J6" s="52">
        <f t="shared" si="3"/>
        <v>100.00409673582662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79.8</v>
      </c>
      <c r="D7" s="11">
        <f>D8+D9+D10</f>
        <v>61.26</v>
      </c>
      <c r="E7" s="11">
        <f>E8+E9+E10</f>
        <v>136.92394</v>
      </c>
      <c r="F7" s="52">
        <f t="shared" si="0"/>
        <v>2.235127979105452</v>
      </c>
      <c r="G7" s="52">
        <f t="shared" si="1"/>
        <v>75.66394</v>
      </c>
      <c r="H7" s="52">
        <f t="shared" si="2"/>
        <v>171.58388471177946</v>
      </c>
      <c r="I7" s="11">
        <f>I8+I9+I10</f>
        <v>123.55</v>
      </c>
      <c r="J7" s="52">
        <f t="shared" si="3"/>
        <v>110.82471873735328</v>
      </c>
    </row>
    <row r="8" spans="1:10" ht="25.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/>
      <c r="J8" s="52" t="e">
        <f t="shared" si="3"/>
        <v>#DIV/0!</v>
      </c>
    </row>
    <row r="9" spans="1:10" ht="12.75">
      <c r="A9" s="1" t="s">
        <v>1</v>
      </c>
      <c r="B9" s="6" t="s">
        <v>57</v>
      </c>
      <c r="C9" s="13">
        <v>79.8</v>
      </c>
      <c r="D9" s="13">
        <v>61.26</v>
      </c>
      <c r="E9" s="13">
        <v>136.92394</v>
      </c>
      <c r="F9" s="52">
        <f t="shared" si="0"/>
        <v>2.235127979105452</v>
      </c>
      <c r="G9" s="52">
        <f t="shared" si="1"/>
        <v>75.66394</v>
      </c>
      <c r="H9" s="52">
        <f t="shared" si="2"/>
        <v>171.58388471177946</v>
      </c>
      <c r="I9" s="13">
        <v>123.55</v>
      </c>
      <c r="J9" s="52">
        <f t="shared" si="3"/>
        <v>110.82471873735328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/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493.00000000000006</v>
      </c>
      <c r="D11" s="11">
        <f>D12+D13</f>
        <v>438.144</v>
      </c>
      <c r="E11" s="11">
        <f>E12+E13</f>
        <v>450.08751</v>
      </c>
      <c r="F11" s="52">
        <f t="shared" si="0"/>
        <v>1.0272593257011393</v>
      </c>
      <c r="G11" s="52">
        <f t="shared" si="1"/>
        <v>11.943510000000003</v>
      </c>
      <c r="H11" s="52">
        <f t="shared" si="2"/>
        <v>91.29564097363082</v>
      </c>
      <c r="I11" s="11">
        <f>I12+I13</f>
        <v>448.96</v>
      </c>
      <c r="J11" s="52">
        <f t="shared" si="3"/>
        <v>100.25113818602995</v>
      </c>
    </row>
    <row r="12" spans="1:10" ht="12.75">
      <c r="A12" s="1" t="s">
        <v>52</v>
      </c>
      <c r="B12" s="6" t="s">
        <v>15</v>
      </c>
      <c r="C12" s="13">
        <v>71.3</v>
      </c>
      <c r="D12" s="13">
        <v>110.167</v>
      </c>
      <c r="E12" s="13">
        <v>102.03863</v>
      </c>
      <c r="F12" s="52">
        <f t="shared" si="0"/>
        <v>0.9262177421550918</v>
      </c>
      <c r="G12" s="52">
        <f t="shared" si="1"/>
        <v>-8.128370000000004</v>
      </c>
      <c r="H12" s="52">
        <f t="shared" si="2"/>
        <v>143.11168302945302</v>
      </c>
      <c r="I12" s="13">
        <v>101.77</v>
      </c>
      <c r="J12" s="52">
        <f t="shared" si="3"/>
        <v>100.26395794438439</v>
      </c>
    </row>
    <row r="13" spans="1:10" ht="12.75">
      <c r="A13" s="40" t="s">
        <v>83</v>
      </c>
      <c r="B13" s="41" t="s">
        <v>84</v>
      </c>
      <c r="C13" s="13">
        <f>C14+C15</f>
        <v>421.70000000000005</v>
      </c>
      <c r="D13" s="13">
        <f>D14+D15</f>
        <v>327.977</v>
      </c>
      <c r="E13" s="13">
        <f>E14+E15</f>
        <v>348.04888</v>
      </c>
      <c r="F13" s="52">
        <f t="shared" si="0"/>
        <v>1.0611990474941841</v>
      </c>
      <c r="G13" s="52">
        <f t="shared" si="1"/>
        <v>20.07188000000002</v>
      </c>
      <c r="H13" s="52">
        <f t="shared" si="2"/>
        <v>82.53471188048374</v>
      </c>
      <c r="I13" s="13">
        <f>I14+I15</f>
        <v>347.19</v>
      </c>
      <c r="J13" s="52">
        <f t="shared" si="3"/>
        <v>100.24738039690084</v>
      </c>
    </row>
    <row r="14" spans="1:10" ht="12.75">
      <c r="A14" s="40" t="s">
        <v>81</v>
      </c>
      <c r="B14" s="41" t="s">
        <v>85</v>
      </c>
      <c r="C14" s="13">
        <v>124.1</v>
      </c>
      <c r="D14" s="13">
        <v>52.308</v>
      </c>
      <c r="E14" s="13">
        <v>34.75659</v>
      </c>
      <c r="F14" s="52">
        <f t="shared" si="0"/>
        <v>0.6644603119981648</v>
      </c>
      <c r="G14" s="52">
        <f t="shared" si="1"/>
        <v>-17.551409999999997</v>
      </c>
      <c r="H14" s="52">
        <f t="shared" si="2"/>
        <v>28.006921837228045</v>
      </c>
      <c r="I14" s="13">
        <v>34.76</v>
      </c>
      <c r="J14" s="52">
        <f t="shared" si="3"/>
        <v>99.99018987341773</v>
      </c>
    </row>
    <row r="15" spans="1:10" ht="12.75">
      <c r="A15" s="40" t="s">
        <v>82</v>
      </c>
      <c r="B15" s="41" t="s">
        <v>86</v>
      </c>
      <c r="C15" s="13">
        <v>297.6</v>
      </c>
      <c r="D15" s="13">
        <v>275.669</v>
      </c>
      <c r="E15" s="13">
        <v>313.29229</v>
      </c>
      <c r="F15" s="52">
        <f t="shared" si="0"/>
        <v>1.136479945151613</v>
      </c>
      <c r="G15" s="52">
        <f t="shared" si="1"/>
        <v>37.62329</v>
      </c>
      <c r="H15" s="52">
        <f t="shared" si="2"/>
        <v>105.27294690860212</v>
      </c>
      <c r="I15" s="13">
        <v>312.43</v>
      </c>
      <c r="J15" s="52">
        <f t="shared" si="3"/>
        <v>100.27599462279551</v>
      </c>
    </row>
    <row r="16" spans="1:10" ht="12" customHeight="1">
      <c r="A16" s="3" t="s">
        <v>19</v>
      </c>
      <c r="B16" s="5" t="s">
        <v>18</v>
      </c>
      <c r="C16" s="11">
        <v>10</v>
      </c>
      <c r="D16" s="11">
        <v>0</v>
      </c>
      <c r="E16" s="11">
        <v>0</v>
      </c>
      <c r="F16" s="52" t="e">
        <f t="shared" si="0"/>
        <v>#DIV/0!</v>
      </c>
      <c r="G16" s="52">
        <f t="shared" si="1"/>
        <v>0</v>
      </c>
      <c r="H16" s="52">
        <f t="shared" si="2"/>
        <v>0</v>
      </c>
      <c r="I16" s="11"/>
      <c r="J16" s="52" t="e">
        <f t="shared" si="3"/>
        <v>#DIV/0!</v>
      </c>
    </row>
    <row r="17" spans="1:10" ht="38.25">
      <c r="A17" s="3" t="s">
        <v>21</v>
      </c>
      <c r="B17" s="5" t="s">
        <v>20</v>
      </c>
      <c r="C17" s="11">
        <v>0</v>
      </c>
      <c r="D17" s="11">
        <v>-1.354</v>
      </c>
      <c r="E17" s="11">
        <v>0.00012</v>
      </c>
      <c r="F17" s="52">
        <f t="shared" si="0"/>
        <v>-8.862629246676514E-05</v>
      </c>
      <c r="G17" s="52">
        <f t="shared" si="1"/>
        <v>1.35412</v>
      </c>
      <c r="H17" s="52" t="e">
        <f t="shared" si="2"/>
        <v>#DIV/0!</v>
      </c>
      <c r="I17" s="11"/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45</v>
      </c>
      <c r="D18" s="50">
        <f>D19+D27+D30+D33+D34+D35</f>
        <v>45.150999999999996</v>
      </c>
      <c r="E18" s="50">
        <f>E19+E27+E30+E33+E34+E35</f>
        <v>142.79511</v>
      </c>
      <c r="F18" s="44">
        <f t="shared" si="0"/>
        <v>3.162612345241523</v>
      </c>
      <c r="G18" s="44">
        <f t="shared" si="1"/>
        <v>97.64411</v>
      </c>
      <c r="H18" s="44">
        <f t="shared" si="2"/>
        <v>317.3224666666666</v>
      </c>
      <c r="I18" s="50">
        <f>I19+I27+I30+I33+I34+I35</f>
        <v>43.85</v>
      </c>
      <c r="J18" s="44">
        <f t="shared" si="3"/>
        <v>325.6444925883694</v>
      </c>
    </row>
    <row r="19" spans="1:10" s="8" customFormat="1" ht="38.25">
      <c r="A19" s="3" t="s">
        <v>24</v>
      </c>
      <c r="B19" s="5" t="s">
        <v>23</v>
      </c>
      <c r="C19" s="11">
        <f>C20+C21+C24+C25+C26</f>
        <v>45</v>
      </c>
      <c r="D19" s="11">
        <f>D20+D21+D24+D25+D26</f>
        <v>45.150999999999996</v>
      </c>
      <c r="E19" s="11">
        <f>E20+E21+E24+E25+E26</f>
        <v>43.84521</v>
      </c>
      <c r="F19" s="52">
        <f t="shared" si="0"/>
        <v>0.9710794888263827</v>
      </c>
      <c r="G19" s="52">
        <f t="shared" si="1"/>
        <v>-1.3057899999999947</v>
      </c>
      <c r="H19" s="52">
        <f t="shared" si="2"/>
        <v>97.4338</v>
      </c>
      <c r="I19" s="11">
        <f>I20+I21+I22+I23+I24+I25+I26</f>
        <v>43.85</v>
      </c>
      <c r="J19" s="52">
        <f t="shared" si="3"/>
        <v>99.9890763968073</v>
      </c>
    </row>
    <row r="20" spans="1:10" ht="30" customHeight="1">
      <c r="A20" s="2" t="s">
        <v>53</v>
      </c>
      <c r="B20" s="2" t="s">
        <v>25</v>
      </c>
      <c r="C20" s="13">
        <v>0</v>
      </c>
      <c r="D20" s="13">
        <v>0</v>
      </c>
      <c r="E20" s="13"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/>
      <c r="J20" s="52" t="e">
        <f t="shared" si="3"/>
        <v>#DIV/0!</v>
      </c>
    </row>
    <row r="21" spans="1:10" ht="102">
      <c r="A21" s="36" t="s">
        <v>27</v>
      </c>
      <c r="B21" s="2" t="s">
        <v>26</v>
      </c>
      <c r="C21" s="13">
        <f>C22+C23</f>
        <v>45</v>
      </c>
      <c r="D21" s="13">
        <f>D22+D23</f>
        <v>45.150999999999996</v>
      </c>
      <c r="E21" s="13">
        <f>E22+E23</f>
        <v>43.84521</v>
      </c>
      <c r="F21" s="52">
        <f t="shared" si="0"/>
        <v>0.9710794888263827</v>
      </c>
      <c r="G21" s="52">
        <f t="shared" si="1"/>
        <v>-1.3057899999999947</v>
      </c>
      <c r="H21" s="52">
        <f t="shared" si="2"/>
        <v>97.4338</v>
      </c>
      <c r="I21" s="13"/>
      <c r="J21" s="52" t="e">
        <f t="shared" si="3"/>
        <v>#DIV/0!</v>
      </c>
    </row>
    <row r="22" spans="1:10" ht="25.5">
      <c r="A22" s="36" t="s">
        <v>66</v>
      </c>
      <c r="B22" s="2" t="s">
        <v>72</v>
      </c>
      <c r="C22" s="13">
        <v>0</v>
      </c>
      <c r="D22" s="13">
        <v>5.632</v>
      </c>
      <c r="E22" s="13">
        <v>0</v>
      </c>
      <c r="F22" s="52">
        <f t="shared" si="0"/>
        <v>0</v>
      </c>
      <c r="G22" s="52">
        <f t="shared" si="1"/>
        <v>-5.632</v>
      </c>
      <c r="H22" s="52" t="e">
        <f t="shared" si="2"/>
        <v>#DIV/0!</v>
      </c>
      <c r="I22" s="13"/>
      <c r="J22" s="52" t="e">
        <f t="shared" si="3"/>
        <v>#DIV/0!</v>
      </c>
    </row>
    <row r="23" spans="1:10" ht="12.75">
      <c r="A23" s="36" t="s">
        <v>67</v>
      </c>
      <c r="B23" s="2" t="s">
        <v>71</v>
      </c>
      <c r="C23" s="13">
        <v>45</v>
      </c>
      <c r="D23" s="13">
        <v>39.519</v>
      </c>
      <c r="E23" s="13">
        <v>43.84521</v>
      </c>
      <c r="F23" s="52">
        <f t="shared" si="0"/>
        <v>1.109471646549761</v>
      </c>
      <c r="G23" s="52">
        <f t="shared" si="1"/>
        <v>4.326210000000003</v>
      </c>
      <c r="H23" s="52">
        <f t="shared" si="2"/>
        <v>97.4338</v>
      </c>
      <c r="I23" s="13">
        <v>43.85</v>
      </c>
      <c r="J23" s="52">
        <f t="shared" si="3"/>
        <v>99.9890763968073</v>
      </c>
    </row>
    <row r="24" spans="1:10" ht="24.75" customHeight="1">
      <c r="A24" s="37" t="s">
        <v>62</v>
      </c>
      <c r="B24" s="37" t="s">
        <v>63</v>
      </c>
      <c r="C24" s="13">
        <v>0</v>
      </c>
      <c r="D24" s="13">
        <v>0</v>
      </c>
      <c r="E24" s="13"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/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v>0</v>
      </c>
      <c r="D25" s="13">
        <v>0</v>
      </c>
      <c r="E25" s="13"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/>
      <c r="J25" s="52" t="e">
        <f t="shared" si="3"/>
        <v>#DIV/0!</v>
      </c>
    </row>
    <row r="26" spans="1:10" ht="63" customHeight="1">
      <c r="A26" s="36" t="s">
        <v>29</v>
      </c>
      <c r="B26" s="2" t="s">
        <v>28</v>
      </c>
      <c r="C26" s="13">
        <v>0</v>
      </c>
      <c r="D26" s="13">
        <v>0</v>
      </c>
      <c r="E26" s="13"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/>
      <c r="J26" s="52" t="e">
        <f t="shared" si="3"/>
        <v>#DIV/0!</v>
      </c>
    </row>
    <row r="27" spans="1:10" ht="49.5" customHeight="1">
      <c r="A27" s="3" t="s">
        <v>58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0</v>
      </c>
      <c r="F27" s="52" t="e">
        <f t="shared" si="0"/>
        <v>#DIV/0!</v>
      </c>
      <c r="G27" s="52">
        <f t="shared" si="1"/>
        <v>0</v>
      </c>
      <c r="H27" s="52" t="e">
        <f t="shared" si="2"/>
        <v>#DIV/0!</v>
      </c>
      <c r="I27" s="11">
        <f>I28+I29</f>
        <v>0</v>
      </c>
      <c r="J27" s="52" t="e">
        <f t="shared" si="3"/>
        <v>#DIV/0!</v>
      </c>
    </row>
    <row r="28" spans="1:10" ht="17.25" customHeight="1">
      <c r="A28" s="2" t="s">
        <v>64</v>
      </c>
      <c r="B28" s="3" t="s">
        <v>69</v>
      </c>
      <c r="C28" s="13">
        <v>0</v>
      </c>
      <c r="D28" s="13">
        <v>0</v>
      </c>
      <c r="E28" s="13">
        <v>0</v>
      </c>
      <c r="F28" s="52" t="e">
        <f t="shared" si="0"/>
        <v>#DIV/0!</v>
      </c>
      <c r="G28" s="52">
        <f t="shared" si="1"/>
        <v>0</v>
      </c>
      <c r="H28" s="52" t="e">
        <f t="shared" si="2"/>
        <v>#DIV/0!</v>
      </c>
      <c r="I28" s="13"/>
      <c r="J28" s="52" t="e">
        <f t="shared" si="3"/>
        <v>#DIV/0!</v>
      </c>
    </row>
    <row r="29" spans="1:10" ht="18" customHeight="1">
      <c r="A29" s="2" t="s">
        <v>65</v>
      </c>
      <c r="B29" s="3" t="s">
        <v>70</v>
      </c>
      <c r="C29" s="13">
        <v>0</v>
      </c>
      <c r="D29" s="13">
        <v>0</v>
      </c>
      <c r="E29" s="13"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/>
      <c r="J29" s="52" t="e">
        <f t="shared" si="3"/>
        <v>#DIV/0!</v>
      </c>
    </row>
    <row r="30" spans="1:10" s="8" customFormat="1" ht="18.75" customHeight="1">
      <c r="A30" s="3" t="s">
        <v>32</v>
      </c>
      <c r="B30" s="3" t="s">
        <v>31</v>
      </c>
      <c r="C30" s="11">
        <f>C31+C32</f>
        <v>0</v>
      </c>
      <c r="D30" s="11">
        <f>D31+D32</f>
        <v>0</v>
      </c>
      <c r="E30" s="11">
        <f>E31+E32</f>
        <v>0</v>
      </c>
      <c r="F30" s="52" t="e">
        <f t="shared" si="0"/>
        <v>#DIV/0!</v>
      </c>
      <c r="G30" s="52">
        <f t="shared" si="1"/>
        <v>0</v>
      </c>
      <c r="H30" s="52" t="e">
        <f t="shared" si="2"/>
        <v>#DIV/0!</v>
      </c>
      <c r="I30" s="11">
        <f>I31+I32</f>
        <v>0</v>
      </c>
      <c r="J30" s="52" t="e">
        <f t="shared" si="3"/>
        <v>#DIV/0!</v>
      </c>
    </row>
    <row r="31" spans="1:10" ht="15" customHeight="1">
      <c r="A31" s="36" t="s">
        <v>33</v>
      </c>
      <c r="B31" s="2" t="s">
        <v>41</v>
      </c>
      <c r="C31" s="13">
        <v>0</v>
      </c>
      <c r="D31" s="13">
        <v>0</v>
      </c>
      <c r="E31" s="13">
        <v>0</v>
      </c>
      <c r="F31" s="52" t="e">
        <f t="shared" si="0"/>
        <v>#DIV/0!</v>
      </c>
      <c r="G31" s="52">
        <f t="shared" si="1"/>
        <v>0</v>
      </c>
      <c r="H31" s="52" t="e">
        <f t="shared" si="2"/>
        <v>#DIV/0!</v>
      </c>
      <c r="I31" s="13"/>
      <c r="J31" s="52" t="e">
        <f t="shared" si="3"/>
        <v>#DIV/0!</v>
      </c>
    </row>
    <row r="32" spans="1:10" ht="51.75" customHeight="1">
      <c r="A32" s="36" t="s">
        <v>59</v>
      </c>
      <c r="B32" s="2" t="s">
        <v>42</v>
      </c>
      <c r="C32" s="13">
        <v>0</v>
      </c>
      <c r="D32" s="13">
        <v>0</v>
      </c>
      <c r="E32" s="13">
        <v>0</v>
      </c>
      <c r="F32" s="52" t="e">
        <f t="shared" si="0"/>
        <v>#DIV/0!</v>
      </c>
      <c r="G32" s="52">
        <f t="shared" si="1"/>
        <v>0</v>
      </c>
      <c r="H32" s="52" t="e">
        <f t="shared" si="2"/>
        <v>#DIV/0!</v>
      </c>
      <c r="I32" s="13"/>
      <c r="J32" s="52" t="e">
        <f t="shared" si="3"/>
        <v>#DIV/0!</v>
      </c>
    </row>
    <row r="33" spans="1:10" ht="39" customHeight="1">
      <c r="A33" s="2" t="s">
        <v>36</v>
      </c>
      <c r="B33" s="3" t="s">
        <v>35</v>
      </c>
      <c r="C33" s="13">
        <v>0</v>
      </c>
      <c r="D33" s="13">
        <v>0</v>
      </c>
      <c r="E33" s="13"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/>
      <c r="J33" s="52" t="e">
        <f t="shared" si="3"/>
        <v>#DIV/0!</v>
      </c>
    </row>
    <row r="34" spans="1:10" ht="15" customHeight="1">
      <c r="A34" s="2" t="s">
        <v>37</v>
      </c>
      <c r="B34" s="3" t="s">
        <v>39</v>
      </c>
      <c r="C34" s="13">
        <v>0</v>
      </c>
      <c r="D34" s="13">
        <v>0</v>
      </c>
      <c r="E34" s="13">
        <f>85.06206+1.88784</f>
        <v>86.9499</v>
      </c>
      <c r="F34" s="52" t="e">
        <f t="shared" si="0"/>
        <v>#DIV/0!</v>
      </c>
      <c r="G34" s="52">
        <f t="shared" si="1"/>
        <v>86.9499</v>
      </c>
      <c r="H34" s="52" t="e">
        <f t="shared" si="2"/>
        <v>#DIV/0!</v>
      </c>
      <c r="I34" s="13"/>
      <c r="J34" s="52" t="e">
        <f t="shared" si="3"/>
        <v>#DIV/0!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0</v>
      </c>
      <c r="E35" s="11">
        <f>E36+E37+E38</f>
        <v>12</v>
      </c>
      <c r="F35" s="52" t="e">
        <f t="shared" si="0"/>
        <v>#DIV/0!</v>
      </c>
      <c r="G35" s="52">
        <f t="shared" si="1"/>
        <v>12</v>
      </c>
      <c r="H35" s="52" t="e">
        <f t="shared" si="2"/>
        <v>#DIV/0!</v>
      </c>
      <c r="I35" s="11">
        <f>I36+I37+I38</f>
        <v>0</v>
      </c>
      <c r="J35" s="52" t="e">
        <f t="shared" si="3"/>
        <v>#DIV/0!</v>
      </c>
    </row>
    <row r="36" spans="1:10" ht="16.5" customHeight="1">
      <c r="A36" s="2" t="s">
        <v>44</v>
      </c>
      <c r="B36" s="2" t="s">
        <v>43</v>
      </c>
      <c r="C36" s="13">
        <v>0</v>
      </c>
      <c r="D36" s="13">
        <v>0</v>
      </c>
      <c r="E36" s="13">
        <v>0</v>
      </c>
      <c r="F36" s="52" t="e">
        <f t="shared" si="0"/>
        <v>#DIV/0!</v>
      </c>
      <c r="G36" s="52">
        <f t="shared" si="1"/>
        <v>0</v>
      </c>
      <c r="H36" s="52" t="e">
        <f t="shared" si="2"/>
        <v>#DIV/0!</v>
      </c>
      <c r="I36" s="13"/>
      <c r="J36" s="52" t="e">
        <f t="shared" si="3"/>
        <v>#DIV/0!</v>
      </c>
    </row>
    <row r="37" spans="1:10" ht="12.75">
      <c r="A37" s="2" t="s">
        <v>45</v>
      </c>
      <c r="B37" s="2" t="s">
        <v>46</v>
      </c>
      <c r="C37" s="13">
        <v>0</v>
      </c>
      <c r="D37" s="13">
        <v>0</v>
      </c>
      <c r="E37" s="13">
        <v>12</v>
      </c>
      <c r="F37" s="52" t="e">
        <f t="shared" si="0"/>
        <v>#DIV/0!</v>
      </c>
      <c r="G37" s="52">
        <f t="shared" si="1"/>
        <v>12</v>
      </c>
      <c r="H37" s="52" t="e">
        <f t="shared" si="2"/>
        <v>#DIV/0!</v>
      </c>
      <c r="I37" s="13"/>
      <c r="J37" s="52" t="e">
        <f t="shared" si="3"/>
        <v>#DIV/0!</v>
      </c>
    </row>
    <row r="38" spans="1:10" ht="12.75">
      <c r="A38" s="2" t="s">
        <v>54</v>
      </c>
      <c r="B38" s="2" t="s">
        <v>55</v>
      </c>
      <c r="C38" s="13">
        <v>0</v>
      </c>
      <c r="D38" s="13">
        <v>0</v>
      </c>
      <c r="E38" s="13"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/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30" zoomScaleNormal="130" zoomScalePageLayoutView="0" workbookViewId="0" topLeftCell="A1">
      <selection activeCell="A1" sqref="A1"/>
    </sheetView>
  </sheetViews>
  <sheetFormatPr defaultColWidth="9.28125" defaultRowHeight="15"/>
  <cols>
    <col min="1" max="1" width="60.710937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5.42187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75</v>
      </c>
      <c r="B1" s="15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76</v>
      </c>
      <c r="D3" s="16" t="s">
        <v>77</v>
      </c>
      <c r="E3" s="16" t="s">
        <v>78</v>
      </c>
      <c r="F3" s="16" t="s">
        <v>60</v>
      </c>
      <c r="G3" s="16" t="s">
        <v>61</v>
      </c>
      <c r="H3" s="16" t="s">
        <v>68</v>
      </c>
      <c r="I3" s="16" t="s">
        <v>79</v>
      </c>
      <c r="J3" s="16" t="s">
        <v>80</v>
      </c>
    </row>
    <row r="4" spans="1:10" s="8" customFormat="1" ht="21" customHeight="1">
      <c r="A4" s="18" t="s">
        <v>4</v>
      </c>
      <c r="B4" s="19" t="s">
        <v>8</v>
      </c>
      <c r="C4" s="20">
        <f>C5+C16</f>
        <v>0</v>
      </c>
      <c r="D4" s="20">
        <f>D5+D16</f>
        <v>0</v>
      </c>
      <c r="E4" s="20">
        <f>E5+E16</f>
        <v>0</v>
      </c>
      <c r="F4" s="20" t="e">
        <f>E4/C4*100</f>
        <v>#DIV/0!</v>
      </c>
      <c r="G4" s="20" t="e">
        <f>E4/D4*100</f>
        <v>#DIV/0!</v>
      </c>
      <c r="H4" s="20">
        <f>H5+H16</f>
        <v>0</v>
      </c>
      <c r="I4" s="20" t="e">
        <f>E4/H4*100</f>
        <v>#DIV/0!</v>
      </c>
      <c r="J4" s="20">
        <f>J5+J16</f>
        <v>0</v>
      </c>
    </row>
    <row r="5" spans="1:10" s="8" customFormat="1" ht="12.75">
      <c r="A5" s="21" t="s">
        <v>5</v>
      </c>
      <c r="B5" s="22"/>
      <c r="C5" s="23">
        <f>C6+C7+C11+C14+C15</f>
        <v>0</v>
      </c>
      <c r="D5" s="23">
        <f>D6+D7+D11+D14+D15</f>
        <v>0</v>
      </c>
      <c r="E5" s="23">
        <f>E6+E7+E11+E14+E15</f>
        <v>0</v>
      </c>
      <c r="F5" s="23" t="e">
        <f>E5/C5*100</f>
        <v>#DIV/0!</v>
      </c>
      <c r="G5" s="12" t="e">
        <f>E5/D5*100</f>
        <v>#DIV/0!</v>
      </c>
      <c r="H5" s="23">
        <f>H6+H7+H11+H14+H15</f>
        <v>0</v>
      </c>
      <c r="I5" s="12" t="e">
        <f>E5/H5*100</f>
        <v>#DIV/0!</v>
      </c>
      <c r="J5" s="23">
        <f>J6+J7+J11+J14+J15</f>
        <v>0</v>
      </c>
    </row>
    <row r="6" spans="1:10" ht="15.75" customHeight="1">
      <c r="A6" s="4" t="s">
        <v>6</v>
      </c>
      <c r="B6" s="5" t="s">
        <v>7</v>
      </c>
      <c r="C6" s="13">
        <v>0</v>
      </c>
      <c r="D6" s="13">
        <v>0</v>
      </c>
      <c r="E6" s="13">
        <v>0</v>
      </c>
      <c r="F6" s="13" t="e">
        <f>E6/C6*100</f>
        <v>#DIV/0!</v>
      </c>
      <c r="G6" s="31" t="e">
        <f>E6/D6*100</f>
        <v>#DIV/0!</v>
      </c>
      <c r="H6" s="13">
        <v>0</v>
      </c>
      <c r="I6" s="24" t="e">
        <f>E6/H6*100</f>
        <v>#DIV/0!</v>
      </c>
      <c r="J6" s="25">
        <f>E6-H6</f>
        <v>0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0</v>
      </c>
      <c r="D7" s="11">
        <f>D8+D9+D10</f>
        <v>0</v>
      </c>
      <c r="E7" s="11">
        <f>E8+E9+E10</f>
        <v>0</v>
      </c>
      <c r="F7" s="11" t="e">
        <f aca="true" t="shared" si="0" ref="F7:F15">E7/C7*100</f>
        <v>#DIV/0!</v>
      </c>
      <c r="G7" s="32" t="e">
        <f aca="true" t="shared" si="1" ref="G7:G15">E7/D7*100</f>
        <v>#DIV/0!</v>
      </c>
      <c r="H7" s="11">
        <f>H8+H9+H10</f>
        <v>0</v>
      </c>
      <c r="I7" s="26" t="e">
        <f aca="true" t="shared" si="2" ref="I7:I15">E7/H7*100</f>
        <v>#DIV/0!</v>
      </c>
      <c r="J7" s="27">
        <f aca="true" t="shared" si="3" ref="J7:J15">E7-H7</f>
        <v>0</v>
      </c>
    </row>
    <row r="8" spans="1:10" ht="12.7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13" t="e">
        <f t="shared" si="0"/>
        <v>#DIV/0!</v>
      </c>
      <c r="G8" s="31" t="e">
        <f t="shared" si="1"/>
        <v>#DIV/0!</v>
      </c>
      <c r="H8" s="13">
        <v>0</v>
      </c>
      <c r="I8" s="24" t="e">
        <f t="shared" si="2"/>
        <v>#DIV/0!</v>
      </c>
      <c r="J8" s="25">
        <f t="shared" si="3"/>
        <v>0</v>
      </c>
    </row>
    <row r="9" spans="1:10" ht="12.75">
      <c r="A9" s="1" t="s">
        <v>1</v>
      </c>
      <c r="B9" s="6" t="s">
        <v>57</v>
      </c>
      <c r="C9" s="13">
        <v>0</v>
      </c>
      <c r="D9" s="13">
        <v>0</v>
      </c>
      <c r="E9" s="13">
        <v>0</v>
      </c>
      <c r="F9" s="13" t="e">
        <f t="shared" si="0"/>
        <v>#DIV/0!</v>
      </c>
      <c r="G9" s="31" t="e">
        <f t="shared" si="1"/>
        <v>#DIV/0!</v>
      </c>
      <c r="H9" s="13">
        <v>0</v>
      </c>
      <c r="I9" s="24" t="e">
        <f t="shared" si="2"/>
        <v>#DIV/0!</v>
      </c>
      <c r="J9" s="25">
        <f t="shared" si="3"/>
        <v>0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13" t="e">
        <f t="shared" si="0"/>
        <v>#DIV/0!</v>
      </c>
      <c r="G10" s="31" t="e">
        <f t="shared" si="1"/>
        <v>#DIV/0!</v>
      </c>
      <c r="H10" s="13">
        <v>0</v>
      </c>
      <c r="I10" s="24" t="e">
        <f t="shared" si="2"/>
        <v>#DIV/0!</v>
      </c>
      <c r="J10" s="25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0</v>
      </c>
      <c r="D11" s="11">
        <f>D12+D13</f>
        <v>0</v>
      </c>
      <c r="E11" s="11">
        <f>E12+E13</f>
        <v>0</v>
      </c>
      <c r="F11" s="11" t="e">
        <f t="shared" si="0"/>
        <v>#DIV/0!</v>
      </c>
      <c r="G11" s="33" t="e">
        <f t="shared" si="1"/>
        <v>#DIV/0!</v>
      </c>
      <c r="H11" s="11">
        <f>H12+H13</f>
        <v>0</v>
      </c>
      <c r="I11" s="28" t="e">
        <f t="shared" si="2"/>
        <v>#DIV/0!</v>
      </c>
      <c r="J11" s="27">
        <f t="shared" si="3"/>
        <v>0</v>
      </c>
    </row>
    <row r="12" spans="1:10" ht="12.75">
      <c r="A12" s="1" t="s">
        <v>52</v>
      </c>
      <c r="B12" s="6" t="s">
        <v>15</v>
      </c>
      <c r="C12" s="13">
        <v>0</v>
      </c>
      <c r="D12" s="13">
        <v>0</v>
      </c>
      <c r="E12" s="13">
        <v>0</v>
      </c>
      <c r="F12" s="13" t="e">
        <f t="shared" si="0"/>
        <v>#DIV/0!</v>
      </c>
      <c r="G12" s="34" t="e">
        <f t="shared" si="1"/>
        <v>#DIV/0!</v>
      </c>
      <c r="H12" s="13">
        <v>0</v>
      </c>
      <c r="I12" s="29" t="e">
        <f t="shared" si="2"/>
        <v>#DIV/0!</v>
      </c>
      <c r="J12" s="25">
        <f t="shared" si="3"/>
        <v>0</v>
      </c>
    </row>
    <row r="13" spans="1:10" ht="12.75">
      <c r="A13" s="2" t="s">
        <v>16</v>
      </c>
      <c r="B13" s="6" t="s">
        <v>17</v>
      </c>
      <c r="C13" s="13">
        <v>0</v>
      </c>
      <c r="D13" s="13">
        <v>0</v>
      </c>
      <c r="E13" s="13">
        <v>0</v>
      </c>
      <c r="F13" s="13" t="e">
        <f t="shared" si="0"/>
        <v>#DIV/0!</v>
      </c>
      <c r="G13" s="34" t="e">
        <f t="shared" si="1"/>
        <v>#DIV/0!</v>
      </c>
      <c r="H13" s="13">
        <v>0</v>
      </c>
      <c r="I13" s="29" t="e">
        <f t="shared" si="2"/>
        <v>#DIV/0!</v>
      </c>
      <c r="J13" s="25">
        <f t="shared" si="3"/>
        <v>0</v>
      </c>
    </row>
    <row r="14" spans="1:10" ht="12" customHeight="1">
      <c r="A14" s="3" t="s">
        <v>19</v>
      </c>
      <c r="B14" s="5" t="s">
        <v>18</v>
      </c>
      <c r="C14" s="11">
        <v>0</v>
      </c>
      <c r="D14" s="11">
        <v>0</v>
      </c>
      <c r="E14" s="11">
        <v>0</v>
      </c>
      <c r="F14" s="13" t="e">
        <f t="shared" si="0"/>
        <v>#DIV/0!</v>
      </c>
      <c r="G14" s="33" t="e">
        <f t="shared" si="1"/>
        <v>#DIV/0!</v>
      </c>
      <c r="H14" s="11">
        <v>0</v>
      </c>
      <c r="I14" s="28" t="e">
        <f t="shared" si="2"/>
        <v>#DIV/0!</v>
      </c>
      <c r="J14" s="27">
        <f t="shared" si="3"/>
        <v>0</v>
      </c>
    </row>
    <row r="15" spans="1:10" ht="25.5">
      <c r="A15" s="3" t="s">
        <v>21</v>
      </c>
      <c r="B15" s="5" t="s">
        <v>20</v>
      </c>
      <c r="C15" s="11">
        <v>0</v>
      </c>
      <c r="D15" s="11">
        <v>0</v>
      </c>
      <c r="E15" s="11">
        <v>0</v>
      </c>
      <c r="F15" s="13" t="e">
        <f t="shared" si="0"/>
        <v>#DIV/0!</v>
      </c>
      <c r="G15" s="33" t="e">
        <f t="shared" si="1"/>
        <v>#DIV/0!</v>
      </c>
      <c r="H15" s="11">
        <v>0</v>
      </c>
      <c r="I15" s="28" t="e">
        <f t="shared" si="2"/>
        <v>#DIV/0!</v>
      </c>
      <c r="J15" s="27">
        <f t="shared" si="3"/>
        <v>0</v>
      </c>
    </row>
    <row r="16" spans="1:10" ht="12.75">
      <c r="A16" s="30" t="s">
        <v>22</v>
      </c>
      <c r="B16" s="10"/>
      <c r="C16" s="12">
        <f>C17+C25+C28+C31+C32+C33</f>
        <v>0</v>
      </c>
      <c r="D16" s="12">
        <f>D17+D25+D28+D31+D32+D33</f>
        <v>0</v>
      </c>
      <c r="E16" s="12">
        <f>E17+E25+E28+E31+E32+E33</f>
        <v>0</v>
      </c>
      <c r="F16" s="23" t="e">
        <f>E16/C16*100</f>
        <v>#DIV/0!</v>
      </c>
      <c r="G16" s="12" t="e">
        <f>E16/D16*100</f>
        <v>#DIV/0!</v>
      </c>
      <c r="H16" s="12">
        <f>H17+H25+H28+H31+H32+H33</f>
        <v>0</v>
      </c>
      <c r="I16" s="12" t="e">
        <f>E16/H16*100</f>
        <v>#DIV/0!</v>
      </c>
      <c r="J16" s="12">
        <f>J17+J25+J28+J31+J32+J33</f>
        <v>0</v>
      </c>
    </row>
    <row r="17" spans="1:10" s="8" customFormat="1" ht="25.5">
      <c r="A17" s="3" t="s">
        <v>24</v>
      </c>
      <c r="B17" s="5" t="s">
        <v>23</v>
      </c>
      <c r="C17" s="11">
        <f>C18+C19+C22+C23+C24</f>
        <v>0</v>
      </c>
      <c r="D17" s="11">
        <f>D18+D19+D22+D23+D24</f>
        <v>0</v>
      </c>
      <c r="E17" s="11">
        <f>E18+E19+E22+E23+E24</f>
        <v>0</v>
      </c>
      <c r="F17" s="11" t="e">
        <f aca="true" t="shared" si="4" ref="F17:F36">E17/C17*100</f>
        <v>#DIV/0!</v>
      </c>
      <c r="G17" s="28" t="e">
        <f>E17/D17*100</f>
        <v>#DIV/0!</v>
      </c>
      <c r="H17" s="11">
        <f>H18+H19+H22+H23+H24</f>
        <v>0</v>
      </c>
      <c r="I17" s="28" t="e">
        <f>E17/H17*100</f>
        <v>#DIV/0!</v>
      </c>
      <c r="J17" s="11">
        <f>E17-H17</f>
        <v>0</v>
      </c>
    </row>
    <row r="18" spans="1:10" ht="30" customHeight="1">
      <c r="A18" s="2" t="s">
        <v>53</v>
      </c>
      <c r="B18" s="2" t="s">
        <v>25</v>
      </c>
      <c r="C18" s="13">
        <v>0</v>
      </c>
      <c r="D18" s="13">
        <v>0</v>
      </c>
      <c r="E18" s="13">
        <v>0</v>
      </c>
      <c r="F18" s="13" t="e">
        <f t="shared" si="4"/>
        <v>#DIV/0!</v>
      </c>
      <c r="G18" s="29" t="e">
        <f aca="true" t="shared" si="5" ref="G18:G36">E18/D18*100</f>
        <v>#DIV/0!</v>
      </c>
      <c r="H18" s="13">
        <v>0</v>
      </c>
      <c r="I18" s="29" t="e">
        <f aca="true" t="shared" si="6" ref="I18:I36">E18/H18*100</f>
        <v>#DIV/0!</v>
      </c>
      <c r="J18" s="13">
        <f aca="true" t="shared" si="7" ref="J18:J36">E18-H18</f>
        <v>0</v>
      </c>
    </row>
    <row r="19" spans="1:10" ht="63.75">
      <c r="A19" s="36" t="s">
        <v>27</v>
      </c>
      <c r="B19" s="2" t="s">
        <v>26</v>
      </c>
      <c r="C19" s="13">
        <f>C20+C21</f>
        <v>0</v>
      </c>
      <c r="D19" s="13">
        <f>D20+D21</f>
        <v>0</v>
      </c>
      <c r="E19" s="13">
        <f>E20+E21</f>
        <v>0</v>
      </c>
      <c r="F19" s="13" t="e">
        <f t="shared" si="4"/>
        <v>#DIV/0!</v>
      </c>
      <c r="G19" s="29" t="e">
        <f t="shared" si="5"/>
        <v>#DIV/0!</v>
      </c>
      <c r="H19" s="13">
        <f>H20+H21</f>
        <v>0</v>
      </c>
      <c r="I19" s="29" t="e">
        <f t="shared" si="6"/>
        <v>#DIV/0!</v>
      </c>
      <c r="J19" s="13">
        <f t="shared" si="7"/>
        <v>0</v>
      </c>
    </row>
    <row r="20" spans="1:10" ht="25.5">
      <c r="A20" s="36" t="s">
        <v>66</v>
      </c>
      <c r="B20" s="2" t="s">
        <v>72</v>
      </c>
      <c r="C20" s="13">
        <v>0</v>
      </c>
      <c r="D20" s="13">
        <v>0</v>
      </c>
      <c r="E20" s="13">
        <v>0</v>
      </c>
      <c r="F20" s="13" t="e">
        <f t="shared" si="4"/>
        <v>#DIV/0!</v>
      </c>
      <c r="G20" s="29" t="e">
        <f t="shared" si="5"/>
        <v>#DIV/0!</v>
      </c>
      <c r="H20" s="13">
        <v>0</v>
      </c>
      <c r="I20" s="29" t="e">
        <f t="shared" si="6"/>
        <v>#DIV/0!</v>
      </c>
      <c r="J20" s="13">
        <f t="shared" si="7"/>
        <v>0</v>
      </c>
    </row>
    <row r="21" spans="1:10" ht="12.75">
      <c r="A21" s="36" t="s">
        <v>67</v>
      </c>
      <c r="B21" s="2" t="s">
        <v>71</v>
      </c>
      <c r="C21" s="13">
        <v>0</v>
      </c>
      <c r="D21" s="13">
        <v>0</v>
      </c>
      <c r="E21" s="13">
        <v>0</v>
      </c>
      <c r="F21" s="13" t="e">
        <f t="shared" si="4"/>
        <v>#DIV/0!</v>
      </c>
      <c r="G21" s="29" t="e">
        <f t="shared" si="5"/>
        <v>#DIV/0!</v>
      </c>
      <c r="H21" s="13">
        <v>0</v>
      </c>
      <c r="I21" s="29" t="e">
        <f t="shared" si="6"/>
        <v>#DIV/0!</v>
      </c>
      <c r="J21" s="13">
        <f t="shared" si="7"/>
        <v>0</v>
      </c>
    </row>
    <row r="22" spans="1:10" ht="24.75" customHeight="1">
      <c r="A22" s="37" t="s">
        <v>62</v>
      </c>
      <c r="B22" s="37" t="s">
        <v>63</v>
      </c>
      <c r="C22" s="13">
        <v>0</v>
      </c>
      <c r="D22" s="13">
        <v>0</v>
      </c>
      <c r="E22" s="13">
        <v>0</v>
      </c>
      <c r="F22" s="13" t="e">
        <f t="shared" si="4"/>
        <v>#DIV/0!</v>
      </c>
      <c r="G22" s="29" t="e">
        <f t="shared" si="5"/>
        <v>#DIV/0!</v>
      </c>
      <c r="H22" s="13"/>
      <c r="I22" s="29" t="e">
        <f>E22/H22*100</f>
        <v>#DIV/0!</v>
      </c>
      <c r="J22" s="13">
        <f t="shared" si="7"/>
        <v>0</v>
      </c>
    </row>
    <row r="23" spans="1:10" ht="68.25" customHeight="1">
      <c r="A23" s="35" t="s">
        <v>48</v>
      </c>
      <c r="B23" s="2" t="s">
        <v>49</v>
      </c>
      <c r="C23" s="13">
        <v>0</v>
      </c>
      <c r="D23" s="13">
        <v>0</v>
      </c>
      <c r="E23" s="13">
        <v>0</v>
      </c>
      <c r="F23" s="13" t="e">
        <f t="shared" si="4"/>
        <v>#DIV/0!</v>
      </c>
      <c r="G23" s="29" t="e">
        <f t="shared" si="5"/>
        <v>#DIV/0!</v>
      </c>
      <c r="H23" s="13">
        <v>0</v>
      </c>
      <c r="I23" s="29" t="e">
        <f t="shared" si="6"/>
        <v>#DIV/0!</v>
      </c>
      <c r="J23" s="13">
        <f t="shared" si="7"/>
        <v>0</v>
      </c>
    </row>
    <row r="24" spans="1:10" ht="63" customHeight="1">
      <c r="A24" s="36" t="s">
        <v>29</v>
      </c>
      <c r="B24" s="2" t="s">
        <v>28</v>
      </c>
      <c r="C24" s="13">
        <v>0</v>
      </c>
      <c r="D24" s="13">
        <v>0</v>
      </c>
      <c r="E24" s="13">
        <v>0</v>
      </c>
      <c r="F24" s="13" t="e">
        <f t="shared" si="4"/>
        <v>#DIV/0!</v>
      </c>
      <c r="G24" s="29" t="e">
        <f t="shared" si="5"/>
        <v>#DIV/0!</v>
      </c>
      <c r="H24" s="13">
        <v>0</v>
      </c>
      <c r="I24" s="29" t="e">
        <f t="shared" si="6"/>
        <v>#DIV/0!</v>
      </c>
      <c r="J24" s="13">
        <f t="shared" si="7"/>
        <v>0</v>
      </c>
    </row>
    <row r="25" spans="1:10" ht="49.5" customHeight="1">
      <c r="A25" s="3" t="s">
        <v>58</v>
      </c>
      <c r="B25" s="3" t="s">
        <v>30</v>
      </c>
      <c r="C25" s="11">
        <f>C26+C27</f>
        <v>0</v>
      </c>
      <c r="D25" s="11">
        <f>D26+D27</f>
        <v>0</v>
      </c>
      <c r="E25" s="11">
        <f>E26+E27</f>
        <v>0</v>
      </c>
      <c r="F25" s="13" t="e">
        <f t="shared" si="4"/>
        <v>#DIV/0!</v>
      </c>
      <c r="G25" s="28" t="e">
        <f t="shared" si="5"/>
        <v>#DIV/0!</v>
      </c>
      <c r="H25" s="11">
        <f>H26+H27</f>
        <v>0</v>
      </c>
      <c r="I25" s="28" t="e">
        <f t="shared" si="6"/>
        <v>#DIV/0!</v>
      </c>
      <c r="J25" s="11">
        <f t="shared" si="7"/>
        <v>0</v>
      </c>
    </row>
    <row r="26" spans="1:10" ht="17.25" customHeight="1">
      <c r="A26" s="2" t="s">
        <v>64</v>
      </c>
      <c r="B26" s="3" t="s">
        <v>69</v>
      </c>
      <c r="C26" s="13">
        <v>0</v>
      </c>
      <c r="D26" s="13">
        <v>0</v>
      </c>
      <c r="E26" s="13">
        <v>0</v>
      </c>
      <c r="F26" s="13" t="e">
        <f t="shared" si="4"/>
        <v>#DIV/0!</v>
      </c>
      <c r="G26" s="28" t="e">
        <f t="shared" si="5"/>
        <v>#DIV/0!</v>
      </c>
      <c r="H26" s="11">
        <v>0</v>
      </c>
      <c r="I26" s="28" t="e">
        <f t="shared" si="6"/>
        <v>#DIV/0!</v>
      </c>
      <c r="J26" s="11">
        <f t="shared" si="7"/>
        <v>0</v>
      </c>
    </row>
    <row r="27" spans="1:10" ht="18" customHeight="1">
      <c r="A27" s="2" t="s">
        <v>65</v>
      </c>
      <c r="B27" s="3" t="s">
        <v>70</v>
      </c>
      <c r="C27" s="13">
        <v>0</v>
      </c>
      <c r="D27" s="13">
        <v>0</v>
      </c>
      <c r="E27" s="13">
        <v>0</v>
      </c>
      <c r="F27" s="13" t="e">
        <f t="shared" si="4"/>
        <v>#DIV/0!</v>
      </c>
      <c r="G27" s="28" t="e">
        <f t="shared" si="5"/>
        <v>#DIV/0!</v>
      </c>
      <c r="H27" s="11">
        <v>0</v>
      </c>
      <c r="I27" s="28" t="e">
        <f t="shared" si="6"/>
        <v>#DIV/0!</v>
      </c>
      <c r="J27" s="11">
        <f t="shared" si="7"/>
        <v>0</v>
      </c>
    </row>
    <row r="28" spans="1:10" s="8" customFormat="1" ht="18.75" customHeight="1">
      <c r="A28" s="3" t="s">
        <v>32</v>
      </c>
      <c r="B28" s="3" t="s">
        <v>31</v>
      </c>
      <c r="C28" s="11">
        <f>C29+C30</f>
        <v>0</v>
      </c>
      <c r="D28" s="11">
        <f>D29+D30</f>
        <v>0</v>
      </c>
      <c r="E28" s="11">
        <f>E29+E30</f>
        <v>0</v>
      </c>
      <c r="F28" s="11" t="e">
        <f t="shared" si="4"/>
        <v>#DIV/0!</v>
      </c>
      <c r="G28" s="28" t="e">
        <f t="shared" si="5"/>
        <v>#DIV/0!</v>
      </c>
      <c r="H28" s="11">
        <f>H29+H30</f>
        <v>0</v>
      </c>
      <c r="I28" s="28" t="e">
        <f t="shared" si="6"/>
        <v>#DIV/0!</v>
      </c>
      <c r="J28" s="11">
        <f t="shared" si="7"/>
        <v>0</v>
      </c>
    </row>
    <row r="29" spans="1:10" ht="15" customHeight="1">
      <c r="A29" s="36" t="s">
        <v>33</v>
      </c>
      <c r="B29" s="2" t="s">
        <v>41</v>
      </c>
      <c r="C29" s="13">
        <v>0</v>
      </c>
      <c r="D29" s="13">
        <v>0</v>
      </c>
      <c r="E29" s="13">
        <v>0</v>
      </c>
      <c r="F29" s="13" t="e">
        <f t="shared" si="4"/>
        <v>#DIV/0!</v>
      </c>
      <c r="G29" s="29" t="e">
        <f t="shared" si="5"/>
        <v>#DIV/0!</v>
      </c>
      <c r="H29" s="13">
        <v>0</v>
      </c>
      <c r="I29" s="29" t="e">
        <f t="shared" si="6"/>
        <v>#DIV/0!</v>
      </c>
      <c r="J29" s="13">
        <f t="shared" si="7"/>
        <v>0</v>
      </c>
    </row>
    <row r="30" spans="1:10" ht="51.75" customHeight="1">
      <c r="A30" s="36" t="s">
        <v>59</v>
      </c>
      <c r="B30" s="2" t="s">
        <v>42</v>
      </c>
      <c r="C30" s="13">
        <v>0</v>
      </c>
      <c r="D30" s="13">
        <v>0</v>
      </c>
      <c r="E30" s="13">
        <v>0</v>
      </c>
      <c r="F30" s="13" t="e">
        <f t="shared" si="4"/>
        <v>#DIV/0!</v>
      </c>
      <c r="G30" s="29" t="e">
        <f t="shared" si="5"/>
        <v>#DIV/0!</v>
      </c>
      <c r="H30" s="13">
        <v>0</v>
      </c>
      <c r="I30" s="29" t="e">
        <f t="shared" si="6"/>
        <v>#DIV/0!</v>
      </c>
      <c r="J30" s="13">
        <f t="shared" si="7"/>
        <v>0</v>
      </c>
    </row>
    <row r="31" spans="1:10" ht="39" customHeight="1">
      <c r="A31" s="2" t="s">
        <v>36</v>
      </c>
      <c r="B31" s="3" t="s">
        <v>35</v>
      </c>
      <c r="C31" s="13">
        <v>0</v>
      </c>
      <c r="D31" s="13">
        <v>0</v>
      </c>
      <c r="E31" s="13">
        <v>0</v>
      </c>
      <c r="F31" s="13" t="e">
        <f t="shared" si="4"/>
        <v>#DIV/0!</v>
      </c>
      <c r="G31" s="28" t="e">
        <f t="shared" si="5"/>
        <v>#DIV/0!</v>
      </c>
      <c r="H31" s="13">
        <v>0</v>
      </c>
      <c r="I31" s="28" t="e">
        <f t="shared" si="6"/>
        <v>#DIV/0!</v>
      </c>
      <c r="J31" s="11">
        <f t="shared" si="7"/>
        <v>0</v>
      </c>
    </row>
    <row r="32" spans="1:10" ht="15" customHeight="1">
      <c r="A32" s="2" t="s">
        <v>37</v>
      </c>
      <c r="B32" s="3" t="s">
        <v>39</v>
      </c>
      <c r="C32" s="13">
        <v>0</v>
      </c>
      <c r="D32" s="13">
        <v>0</v>
      </c>
      <c r="E32" s="13">
        <v>0</v>
      </c>
      <c r="F32" s="13" t="e">
        <f t="shared" si="4"/>
        <v>#DIV/0!</v>
      </c>
      <c r="G32" s="28" t="e">
        <f t="shared" si="5"/>
        <v>#DIV/0!</v>
      </c>
      <c r="H32" s="13">
        <v>0</v>
      </c>
      <c r="I32" s="28" t="e">
        <f t="shared" si="6"/>
        <v>#DIV/0!</v>
      </c>
      <c r="J32" s="11">
        <f t="shared" si="7"/>
        <v>0</v>
      </c>
    </row>
    <row r="33" spans="1:10" s="8" customFormat="1" ht="16.5" customHeight="1">
      <c r="A33" s="3" t="s">
        <v>40</v>
      </c>
      <c r="B33" s="3" t="s">
        <v>38</v>
      </c>
      <c r="C33" s="11">
        <f>C34+C35+C36</f>
        <v>0</v>
      </c>
      <c r="D33" s="11">
        <f>D34+D35+D36</f>
        <v>0</v>
      </c>
      <c r="E33" s="11">
        <f>E34+E35+E36</f>
        <v>0</v>
      </c>
      <c r="F33" s="11" t="e">
        <f t="shared" si="4"/>
        <v>#DIV/0!</v>
      </c>
      <c r="G33" s="28" t="e">
        <f t="shared" si="5"/>
        <v>#DIV/0!</v>
      </c>
      <c r="H33" s="11">
        <f>H34+H35+H36</f>
        <v>0</v>
      </c>
      <c r="I33" s="28" t="e">
        <f t="shared" si="6"/>
        <v>#DIV/0!</v>
      </c>
      <c r="J33" s="11">
        <f t="shared" si="7"/>
        <v>0</v>
      </c>
    </row>
    <row r="34" spans="1:10" ht="16.5" customHeight="1">
      <c r="A34" s="2" t="s">
        <v>44</v>
      </c>
      <c r="B34" s="2" t="s">
        <v>43</v>
      </c>
      <c r="C34" s="13">
        <v>0</v>
      </c>
      <c r="D34" s="13">
        <v>0</v>
      </c>
      <c r="E34" s="13">
        <v>0</v>
      </c>
      <c r="F34" s="13" t="e">
        <f t="shared" si="4"/>
        <v>#DIV/0!</v>
      </c>
      <c r="G34" s="29" t="e">
        <f t="shared" si="5"/>
        <v>#DIV/0!</v>
      </c>
      <c r="H34" s="13">
        <v>0</v>
      </c>
      <c r="I34" s="29" t="e">
        <f t="shared" si="6"/>
        <v>#DIV/0!</v>
      </c>
      <c r="J34" s="13">
        <f t="shared" si="7"/>
        <v>0</v>
      </c>
    </row>
    <row r="35" spans="1:10" ht="12.75">
      <c r="A35" s="2" t="s">
        <v>45</v>
      </c>
      <c r="B35" s="2" t="s">
        <v>46</v>
      </c>
      <c r="C35" s="13">
        <v>0</v>
      </c>
      <c r="D35" s="13">
        <v>0</v>
      </c>
      <c r="E35" s="13">
        <v>0</v>
      </c>
      <c r="F35" s="13" t="e">
        <f t="shared" si="4"/>
        <v>#DIV/0!</v>
      </c>
      <c r="G35" s="29" t="e">
        <f t="shared" si="5"/>
        <v>#DIV/0!</v>
      </c>
      <c r="H35" s="13">
        <v>0</v>
      </c>
      <c r="I35" s="29" t="e">
        <f t="shared" si="6"/>
        <v>#DIV/0!</v>
      </c>
      <c r="J35" s="13">
        <f t="shared" si="7"/>
        <v>0</v>
      </c>
    </row>
    <row r="36" spans="1:10" ht="12.75">
      <c r="A36" s="2" t="s">
        <v>54</v>
      </c>
      <c r="B36" s="2" t="s">
        <v>55</v>
      </c>
      <c r="C36" s="13">
        <v>0</v>
      </c>
      <c r="D36" s="13">
        <v>0</v>
      </c>
      <c r="E36" s="13">
        <v>0</v>
      </c>
      <c r="F36" s="13" t="e">
        <f t="shared" si="4"/>
        <v>#DIV/0!</v>
      </c>
      <c r="G36" s="29" t="e">
        <f t="shared" si="5"/>
        <v>#DIV/0!</v>
      </c>
      <c r="H36" s="13">
        <v>0</v>
      </c>
      <c r="I36" s="29" t="e">
        <f t="shared" si="6"/>
        <v>#DIV/0!</v>
      </c>
      <c r="J36" s="13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30" zoomScaleNormal="130" zoomScalePageLayoutView="0" workbookViewId="0" topLeftCell="A1">
      <selection activeCell="A1" sqref="A1"/>
    </sheetView>
  </sheetViews>
  <sheetFormatPr defaultColWidth="9.28125" defaultRowHeight="15"/>
  <cols>
    <col min="1" max="1" width="60.710937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5.42187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75</v>
      </c>
      <c r="B1" s="15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76</v>
      </c>
      <c r="D3" s="16" t="s">
        <v>77</v>
      </c>
      <c r="E3" s="16" t="s">
        <v>78</v>
      </c>
      <c r="F3" s="16" t="s">
        <v>60</v>
      </c>
      <c r="G3" s="16" t="s">
        <v>61</v>
      </c>
      <c r="H3" s="16" t="s">
        <v>68</v>
      </c>
      <c r="I3" s="16" t="s">
        <v>79</v>
      </c>
      <c r="J3" s="16" t="s">
        <v>80</v>
      </c>
    </row>
    <row r="4" spans="1:10" s="8" customFormat="1" ht="21" customHeight="1">
      <c r="A4" s="18" t="s">
        <v>4</v>
      </c>
      <c r="B4" s="19" t="s">
        <v>8</v>
      </c>
      <c r="C4" s="20">
        <f>C5+C16</f>
        <v>0</v>
      </c>
      <c r="D4" s="20">
        <f>D5+D16</f>
        <v>0</v>
      </c>
      <c r="E4" s="20">
        <f>E5+E16</f>
        <v>0</v>
      </c>
      <c r="F4" s="20" t="e">
        <f>E4/C4*100</f>
        <v>#DIV/0!</v>
      </c>
      <c r="G4" s="20" t="e">
        <f>E4/D4*100</f>
        <v>#DIV/0!</v>
      </c>
      <c r="H4" s="20">
        <f>H5+H16</f>
        <v>0</v>
      </c>
      <c r="I4" s="20" t="e">
        <f>E4/H4*100</f>
        <v>#DIV/0!</v>
      </c>
      <c r="J4" s="20">
        <f>J5+J16</f>
        <v>0</v>
      </c>
    </row>
    <row r="5" spans="1:10" s="8" customFormat="1" ht="12.75">
      <c r="A5" s="21" t="s">
        <v>5</v>
      </c>
      <c r="B5" s="22"/>
      <c r="C5" s="23">
        <f>C6+C7+C11+C14+C15</f>
        <v>0</v>
      </c>
      <c r="D5" s="23">
        <f>D6+D7+D11+D14+D15</f>
        <v>0</v>
      </c>
      <c r="E5" s="23">
        <f>E6+E7+E11+E14+E15</f>
        <v>0</v>
      </c>
      <c r="F5" s="23" t="e">
        <f>E5/C5*100</f>
        <v>#DIV/0!</v>
      </c>
      <c r="G5" s="12" t="e">
        <f>E5/D5*100</f>
        <v>#DIV/0!</v>
      </c>
      <c r="H5" s="23">
        <f>H6+H7+H11+H14+H15</f>
        <v>0</v>
      </c>
      <c r="I5" s="12" t="e">
        <f>E5/H5*100</f>
        <v>#DIV/0!</v>
      </c>
      <c r="J5" s="23">
        <f>J6+J7+J11+J14+J15</f>
        <v>0</v>
      </c>
    </row>
    <row r="6" spans="1:10" ht="15.75" customHeight="1">
      <c r="A6" s="4" t="s">
        <v>6</v>
      </c>
      <c r="B6" s="5" t="s">
        <v>7</v>
      </c>
      <c r="C6" s="13">
        <v>0</v>
      </c>
      <c r="D6" s="13">
        <v>0</v>
      </c>
      <c r="E6" s="13">
        <v>0</v>
      </c>
      <c r="F6" s="13" t="e">
        <f>E6/C6*100</f>
        <v>#DIV/0!</v>
      </c>
      <c r="G6" s="31" t="e">
        <f>E6/D6*100</f>
        <v>#DIV/0!</v>
      </c>
      <c r="H6" s="13">
        <v>0</v>
      </c>
      <c r="I6" s="24" t="e">
        <f>E6/H6*100</f>
        <v>#DIV/0!</v>
      </c>
      <c r="J6" s="25">
        <f>E6-H6</f>
        <v>0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0</v>
      </c>
      <c r="D7" s="11">
        <f>D8+D9+D10</f>
        <v>0</v>
      </c>
      <c r="E7" s="11">
        <f>E8+E9+E10</f>
        <v>0</v>
      </c>
      <c r="F7" s="11" t="e">
        <f aca="true" t="shared" si="0" ref="F7:F15">E7/C7*100</f>
        <v>#DIV/0!</v>
      </c>
      <c r="G7" s="32" t="e">
        <f aca="true" t="shared" si="1" ref="G7:G15">E7/D7*100</f>
        <v>#DIV/0!</v>
      </c>
      <c r="H7" s="11">
        <f>H8+H9+H10</f>
        <v>0</v>
      </c>
      <c r="I7" s="26" t="e">
        <f aca="true" t="shared" si="2" ref="I7:I15">E7/H7*100</f>
        <v>#DIV/0!</v>
      </c>
      <c r="J7" s="27">
        <f aca="true" t="shared" si="3" ref="J7:J15">E7-H7</f>
        <v>0</v>
      </c>
    </row>
    <row r="8" spans="1:10" ht="12.7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13" t="e">
        <f t="shared" si="0"/>
        <v>#DIV/0!</v>
      </c>
      <c r="G8" s="31" t="e">
        <f t="shared" si="1"/>
        <v>#DIV/0!</v>
      </c>
      <c r="H8" s="13">
        <v>0</v>
      </c>
      <c r="I8" s="24" t="e">
        <f t="shared" si="2"/>
        <v>#DIV/0!</v>
      </c>
      <c r="J8" s="25">
        <f t="shared" si="3"/>
        <v>0</v>
      </c>
    </row>
    <row r="9" spans="1:10" ht="12.75">
      <c r="A9" s="1" t="s">
        <v>1</v>
      </c>
      <c r="B9" s="6" t="s">
        <v>57</v>
      </c>
      <c r="C9" s="13">
        <v>0</v>
      </c>
      <c r="D9" s="13">
        <v>0</v>
      </c>
      <c r="E9" s="13">
        <v>0</v>
      </c>
      <c r="F9" s="13" t="e">
        <f t="shared" si="0"/>
        <v>#DIV/0!</v>
      </c>
      <c r="G9" s="31" t="e">
        <f t="shared" si="1"/>
        <v>#DIV/0!</v>
      </c>
      <c r="H9" s="13">
        <v>0</v>
      </c>
      <c r="I9" s="24" t="e">
        <f t="shared" si="2"/>
        <v>#DIV/0!</v>
      </c>
      <c r="J9" s="25">
        <f t="shared" si="3"/>
        <v>0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13" t="e">
        <f t="shared" si="0"/>
        <v>#DIV/0!</v>
      </c>
      <c r="G10" s="31" t="e">
        <f t="shared" si="1"/>
        <v>#DIV/0!</v>
      </c>
      <c r="H10" s="13">
        <v>0</v>
      </c>
      <c r="I10" s="24" t="e">
        <f t="shared" si="2"/>
        <v>#DIV/0!</v>
      </c>
      <c r="J10" s="25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0</v>
      </c>
      <c r="D11" s="11">
        <f>D12+D13</f>
        <v>0</v>
      </c>
      <c r="E11" s="11">
        <f>E12+E13</f>
        <v>0</v>
      </c>
      <c r="F11" s="11" t="e">
        <f t="shared" si="0"/>
        <v>#DIV/0!</v>
      </c>
      <c r="G11" s="33" t="e">
        <f t="shared" si="1"/>
        <v>#DIV/0!</v>
      </c>
      <c r="H11" s="11">
        <f>H12+H13</f>
        <v>0</v>
      </c>
      <c r="I11" s="28" t="e">
        <f t="shared" si="2"/>
        <v>#DIV/0!</v>
      </c>
      <c r="J11" s="27">
        <f t="shared" si="3"/>
        <v>0</v>
      </c>
    </row>
    <row r="12" spans="1:10" ht="12.75">
      <c r="A12" s="1" t="s">
        <v>52</v>
      </c>
      <c r="B12" s="6" t="s">
        <v>15</v>
      </c>
      <c r="C12" s="13">
        <v>0</v>
      </c>
      <c r="D12" s="13">
        <v>0</v>
      </c>
      <c r="E12" s="13">
        <v>0</v>
      </c>
      <c r="F12" s="13" t="e">
        <f t="shared" si="0"/>
        <v>#DIV/0!</v>
      </c>
      <c r="G12" s="34" t="e">
        <f t="shared" si="1"/>
        <v>#DIV/0!</v>
      </c>
      <c r="H12" s="13">
        <v>0</v>
      </c>
      <c r="I12" s="29" t="e">
        <f t="shared" si="2"/>
        <v>#DIV/0!</v>
      </c>
      <c r="J12" s="25">
        <f t="shared" si="3"/>
        <v>0</v>
      </c>
    </row>
    <row r="13" spans="1:10" ht="12.75">
      <c r="A13" s="2" t="s">
        <v>16</v>
      </c>
      <c r="B13" s="6" t="s">
        <v>17</v>
      </c>
      <c r="C13" s="13">
        <v>0</v>
      </c>
      <c r="D13" s="13">
        <v>0</v>
      </c>
      <c r="E13" s="13">
        <v>0</v>
      </c>
      <c r="F13" s="13" t="e">
        <f t="shared" si="0"/>
        <v>#DIV/0!</v>
      </c>
      <c r="G13" s="34" t="e">
        <f t="shared" si="1"/>
        <v>#DIV/0!</v>
      </c>
      <c r="H13" s="13">
        <v>0</v>
      </c>
      <c r="I13" s="29" t="e">
        <f t="shared" si="2"/>
        <v>#DIV/0!</v>
      </c>
      <c r="J13" s="25">
        <f t="shared" si="3"/>
        <v>0</v>
      </c>
    </row>
    <row r="14" spans="1:10" ht="12" customHeight="1">
      <c r="A14" s="3" t="s">
        <v>19</v>
      </c>
      <c r="B14" s="5" t="s">
        <v>18</v>
      </c>
      <c r="C14" s="11">
        <v>0</v>
      </c>
      <c r="D14" s="11">
        <v>0</v>
      </c>
      <c r="E14" s="11">
        <v>0</v>
      </c>
      <c r="F14" s="13" t="e">
        <f t="shared" si="0"/>
        <v>#DIV/0!</v>
      </c>
      <c r="G14" s="33" t="e">
        <f t="shared" si="1"/>
        <v>#DIV/0!</v>
      </c>
      <c r="H14" s="11">
        <v>0</v>
      </c>
      <c r="I14" s="28" t="e">
        <f t="shared" si="2"/>
        <v>#DIV/0!</v>
      </c>
      <c r="J14" s="27">
        <f t="shared" si="3"/>
        <v>0</v>
      </c>
    </row>
    <row r="15" spans="1:10" ht="25.5">
      <c r="A15" s="3" t="s">
        <v>21</v>
      </c>
      <c r="B15" s="5" t="s">
        <v>20</v>
      </c>
      <c r="C15" s="11">
        <v>0</v>
      </c>
      <c r="D15" s="11">
        <v>0</v>
      </c>
      <c r="E15" s="11">
        <v>0</v>
      </c>
      <c r="F15" s="13" t="e">
        <f t="shared" si="0"/>
        <v>#DIV/0!</v>
      </c>
      <c r="G15" s="33" t="e">
        <f t="shared" si="1"/>
        <v>#DIV/0!</v>
      </c>
      <c r="H15" s="11">
        <v>0</v>
      </c>
      <c r="I15" s="28" t="e">
        <f t="shared" si="2"/>
        <v>#DIV/0!</v>
      </c>
      <c r="J15" s="27">
        <f t="shared" si="3"/>
        <v>0</v>
      </c>
    </row>
    <row r="16" spans="1:10" ht="12.75">
      <c r="A16" s="30" t="s">
        <v>22</v>
      </c>
      <c r="B16" s="10"/>
      <c r="C16" s="12">
        <f>C17+C25+C28+C31+C32+C33</f>
        <v>0</v>
      </c>
      <c r="D16" s="12">
        <f>D17+D25+D28+D31+D32+D33</f>
        <v>0</v>
      </c>
      <c r="E16" s="12">
        <f>E17+E25+E28+E31+E32+E33</f>
        <v>0</v>
      </c>
      <c r="F16" s="23" t="e">
        <f>E16/C16*100</f>
        <v>#DIV/0!</v>
      </c>
      <c r="G16" s="12" t="e">
        <f>E16/D16*100</f>
        <v>#DIV/0!</v>
      </c>
      <c r="H16" s="12">
        <f>H17+H25+H28+H31+H32+H33</f>
        <v>0</v>
      </c>
      <c r="I16" s="12" t="e">
        <f>E16/H16*100</f>
        <v>#DIV/0!</v>
      </c>
      <c r="J16" s="12">
        <f>J17+J25+J28+J31+J32+J33</f>
        <v>0</v>
      </c>
    </row>
    <row r="17" spans="1:10" s="8" customFormat="1" ht="25.5">
      <c r="A17" s="3" t="s">
        <v>24</v>
      </c>
      <c r="B17" s="5" t="s">
        <v>23</v>
      </c>
      <c r="C17" s="11">
        <f>C18+C19+C22+C23+C24</f>
        <v>0</v>
      </c>
      <c r="D17" s="11">
        <f>D18+D19+D22+D23+D24</f>
        <v>0</v>
      </c>
      <c r="E17" s="11">
        <f>E18+E19+E22+E23+E24</f>
        <v>0</v>
      </c>
      <c r="F17" s="11" t="e">
        <f aca="true" t="shared" si="4" ref="F17:F36">E17/C17*100</f>
        <v>#DIV/0!</v>
      </c>
      <c r="G17" s="28" t="e">
        <f>E17/D17*100</f>
        <v>#DIV/0!</v>
      </c>
      <c r="H17" s="11">
        <f>H18+H19+H22+H23+H24</f>
        <v>0</v>
      </c>
      <c r="I17" s="28" t="e">
        <f>E17/H17*100</f>
        <v>#DIV/0!</v>
      </c>
      <c r="J17" s="11">
        <f>E17-H17</f>
        <v>0</v>
      </c>
    </row>
    <row r="18" spans="1:10" ht="30" customHeight="1">
      <c r="A18" s="2" t="s">
        <v>53</v>
      </c>
      <c r="B18" s="2" t="s">
        <v>25</v>
      </c>
      <c r="C18" s="13">
        <v>0</v>
      </c>
      <c r="D18" s="13">
        <v>0</v>
      </c>
      <c r="E18" s="13">
        <v>0</v>
      </c>
      <c r="F18" s="13" t="e">
        <f t="shared" si="4"/>
        <v>#DIV/0!</v>
      </c>
      <c r="G18" s="29" t="e">
        <f aca="true" t="shared" si="5" ref="G18:G36">E18/D18*100</f>
        <v>#DIV/0!</v>
      </c>
      <c r="H18" s="13">
        <v>0</v>
      </c>
      <c r="I18" s="29" t="e">
        <f aca="true" t="shared" si="6" ref="I18:I36">E18/H18*100</f>
        <v>#DIV/0!</v>
      </c>
      <c r="J18" s="13">
        <f aca="true" t="shared" si="7" ref="J18:J36">E18-H18</f>
        <v>0</v>
      </c>
    </row>
    <row r="19" spans="1:10" ht="63.75">
      <c r="A19" s="36" t="s">
        <v>27</v>
      </c>
      <c r="B19" s="2" t="s">
        <v>26</v>
      </c>
      <c r="C19" s="13">
        <f>C20+C21</f>
        <v>0</v>
      </c>
      <c r="D19" s="13">
        <f>D20+D21</f>
        <v>0</v>
      </c>
      <c r="E19" s="13">
        <f>E20+E21</f>
        <v>0</v>
      </c>
      <c r="F19" s="13" t="e">
        <f t="shared" si="4"/>
        <v>#DIV/0!</v>
      </c>
      <c r="G19" s="29" t="e">
        <f t="shared" si="5"/>
        <v>#DIV/0!</v>
      </c>
      <c r="H19" s="13">
        <f>H20+H21</f>
        <v>0</v>
      </c>
      <c r="I19" s="29" t="e">
        <f t="shared" si="6"/>
        <v>#DIV/0!</v>
      </c>
      <c r="J19" s="13">
        <f t="shared" si="7"/>
        <v>0</v>
      </c>
    </row>
    <row r="20" spans="1:10" ht="25.5">
      <c r="A20" s="36" t="s">
        <v>66</v>
      </c>
      <c r="B20" s="2" t="s">
        <v>72</v>
      </c>
      <c r="C20" s="13">
        <v>0</v>
      </c>
      <c r="D20" s="13">
        <v>0</v>
      </c>
      <c r="E20" s="13">
        <v>0</v>
      </c>
      <c r="F20" s="13" t="e">
        <f t="shared" si="4"/>
        <v>#DIV/0!</v>
      </c>
      <c r="G20" s="29" t="e">
        <f t="shared" si="5"/>
        <v>#DIV/0!</v>
      </c>
      <c r="H20" s="13">
        <v>0</v>
      </c>
      <c r="I20" s="29" t="e">
        <f t="shared" si="6"/>
        <v>#DIV/0!</v>
      </c>
      <c r="J20" s="13">
        <f t="shared" si="7"/>
        <v>0</v>
      </c>
    </row>
    <row r="21" spans="1:10" ht="12.75">
      <c r="A21" s="36" t="s">
        <v>67</v>
      </c>
      <c r="B21" s="2" t="s">
        <v>71</v>
      </c>
      <c r="C21" s="13">
        <v>0</v>
      </c>
      <c r="D21" s="13">
        <v>0</v>
      </c>
      <c r="E21" s="13">
        <v>0</v>
      </c>
      <c r="F21" s="13" t="e">
        <f t="shared" si="4"/>
        <v>#DIV/0!</v>
      </c>
      <c r="G21" s="29" t="e">
        <f t="shared" si="5"/>
        <v>#DIV/0!</v>
      </c>
      <c r="H21" s="13">
        <v>0</v>
      </c>
      <c r="I21" s="29" t="e">
        <f t="shared" si="6"/>
        <v>#DIV/0!</v>
      </c>
      <c r="J21" s="13">
        <f t="shared" si="7"/>
        <v>0</v>
      </c>
    </row>
    <row r="22" spans="1:10" ht="24.75" customHeight="1">
      <c r="A22" s="37" t="s">
        <v>62</v>
      </c>
      <c r="B22" s="37" t="s">
        <v>63</v>
      </c>
      <c r="C22" s="13">
        <v>0</v>
      </c>
      <c r="D22" s="13">
        <v>0</v>
      </c>
      <c r="E22" s="13">
        <v>0</v>
      </c>
      <c r="F22" s="13" t="e">
        <f t="shared" si="4"/>
        <v>#DIV/0!</v>
      </c>
      <c r="G22" s="29" t="e">
        <f t="shared" si="5"/>
        <v>#DIV/0!</v>
      </c>
      <c r="H22" s="13"/>
      <c r="I22" s="29" t="e">
        <f>E22/H22*100</f>
        <v>#DIV/0!</v>
      </c>
      <c r="J22" s="13">
        <f t="shared" si="7"/>
        <v>0</v>
      </c>
    </row>
    <row r="23" spans="1:10" ht="68.25" customHeight="1">
      <c r="A23" s="35" t="s">
        <v>48</v>
      </c>
      <c r="B23" s="2" t="s">
        <v>49</v>
      </c>
      <c r="C23" s="13">
        <v>0</v>
      </c>
      <c r="D23" s="13">
        <v>0</v>
      </c>
      <c r="E23" s="13">
        <v>0</v>
      </c>
      <c r="F23" s="13" t="e">
        <f t="shared" si="4"/>
        <v>#DIV/0!</v>
      </c>
      <c r="G23" s="29" t="e">
        <f t="shared" si="5"/>
        <v>#DIV/0!</v>
      </c>
      <c r="H23" s="13">
        <v>0</v>
      </c>
      <c r="I23" s="29" t="e">
        <f t="shared" si="6"/>
        <v>#DIV/0!</v>
      </c>
      <c r="J23" s="13">
        <f t="shared" si="7"/>
        <v>0</v>
      </c>
    </row>
    <row r="24" spans="1:10" ht="63" customHeight="1">
      <c r="A24" s="36" t="s">
        <v>29</v>
      </c>
      <c r="B24" s="2" t="s">
        <v>28</v>
      </c>
      <c r="C24" s="13">
        <v>0</v>
      </c>
      <c r="D24" s="13">
        <v>0</v>
      </c>
      <c r="E24" s="13">
        <v>0</v>
      </c>
      <c r="F24" s="13" t="e">
        <f t="shared" si="4"/>
        <v>#DIV/0!</v>
      </c>
      <c r="G24" s="29" t="e">
        <f t="shared" si="5"/>
        <v>#DIV/0!</v>
      </c>
      <c r="H24" s="13">
        <v>0</v>
      </c>
      <c r="I24" s="29" t="e">
        <f t="shared" si="6"/>
        <v>#DIV/0!</v>
      </c>
      <c r="J24" s="13">
        <f t="shared" si="7"/>
        <v>0</v>
      </c>
    </row>
    <row r="25" spans="1:10" ht="49.5" customHeight="1">
      <c r="A25" s="3" t="s">
        <v>58</v>
      </c>
      <c r="B25" s="3" t="s">
        <v>30</v>
      </c>
      <c r="C25" s="11">
        <f>C26+C27</f>
        <v>0</v>
      </c>
      <c r="D25" s="11">
        <f>D26+D27</f>
        <v>0</v>
      </c>
      <c r="E25" s="11">
        <f>E26+E27</f>
        <v>0</v>
      </c>
      <c r="F25" s="13" t="e">
        <f t="shared" si="4"/>
        <v>#DIV/0!</v>
      </c>
      <c r="G25" s="28" t="e">
        <f t="shared" si="5"/>
        <v>#DIV/0!</v>
      </c>
      <c r="H25" s="11">
        <f>H26+H27</f>
        <v>0</v>
      </c>
      <c r="I25" s="28" t="e">
        <f t="shared" si="6"/>
        <v>#DIV/0!</v>
      </c>
      <c r="J25" s="11">
        <f t="shared" si="7"/>
        <v>0</v>
      </c>
    </row>
    <row r="26" spans="1:10" ht="17.25" customHeight="1">
      <c r="A26" s="2" t="s">
        <v>64</v>
      </c>
      <c r="B26" s="3" t="s">
        <v>69</v>
      </c>
      <c r="C26" s="13">
        <v>0</v>
      </c>
      <c r="D26" s="13">
        <v>0</v>
      </c>
      <c r="E26" s="13">
        <v>0</v>
      </c>
      <c r="F26" s="13" t="e">
        <f t="shared" si="4"/>
        <v>#DIV/0!</v>
      </c>
      <c r="G26" s="28" t="e">
        <f t="shared" si="5"/>
        <v>#DIV/0!</v>
      </c>
      <c r="H26" s="11">
        <v>0</v>
      </c>
      <c r="I26" s="28" t="e">
        <f t="shared" si="6"/>
        <v>#DIV/0!</v>
      </c>
      <c r="J26" s="11">
        <f t="shared" si="7"/>
        <v>0</v>
      </c>
    </row>
    <row r="27" spans="1:10" ht="18" customHeight="1">
      <c r="A27" s="2" t="s">
        <v>65</v>
      </c>
      <c r="B27" s="3" t="s">
        <v>70</v>
      </c>
      <c r="C27" s="13">
        <v>0</v>
      </c>
      <c r="D27" s="13">
        <v>0</v>
      </c>
      <c r="E27" s="13">
        <v>0</v>
      </c>
      <c r="F27" s="13" t="e">
        <f t="shared" si="4"/>
        <v>#DIV/0!</v>
      </c>
      <c r="G27" s="28" t="e">
        <f t="shared" si="5"/>
        <v>#DIV/0!</v>
      </c>
      <c r="H27" s="11">
        <v>0</v>
      </c>
      <c r="I27" s="28" t="e">
        <f t="shared" si="6"/>
        <v>#DIV/0!</v>
      </c>
      <c r="J27" s="11">
        <f t="shared" si="7"/>
        <v>0</v>
      </c>
    </row>
    <row r="28" spans="1:10" s="8" customFormat="1" ht="18.75" customHeight="1">
      <c r="A28" s="3" t="s">
        <v>32</v>
      </c>
      <c r="B28" s="3" t="s">
        <v>31</v>
      </c>
      <c r="C28" s="11">
        <f>C29+C30</f>
        <v>0</v>
      </c>
      <c r="D28" s="11">
        <f>D29+D30</f>
        <v>0</v>
      </c>
      <c r="E28" s="11">
        <f>E29+E30</f>
        <v>0</v>
      </c>
      <c r="F28" s="11" t="e">
        <f t="shared" si="4"/>
        <v>#DIV/0!</v>
      </c>
      <c r="G28" s="28" t="e">
        <f t="shared" si="5"/>
        <v>#DIV/0!</v>
      </c>
      <c r="H28" s="11">
        <f>H29+H30</f>
        <v>0</v>
      </c>
      <c r="I28" s="28" t="e">
        <f t="shared" si="6"/>
        <v>#DIV/0!</v>
      </c>
      <c r="J28" s="11">
        <f t="shared" si="7"/>
        <v>0</v>
      </c>
    </row>
    <row r="29" spans="1:10" ht="15" customHeight="1">
      <c r="A29" s="36" t="s">
        <v>33</v>
      </c>
      <c r="B29" s="2" t="s">
        <v>41</v>
      </c>
      <c r="C29" s="13">
        <v>0</v>
      </c>
      <c r="D29" s="13">
        <v>0</v>
      </c>
      <c r="E29" s="13">
        <v>0</v>
      </c>
      <c r="F29" s="13" t="e">
        <f t="shared" si="4"/>
        <v>#DIV/0!</v>
      </c>
      <c r="G29" s="29" t="e">
        <f t="shared" si="5"/>
        <v>#DIV/0!</v>
      </c>
      <c r="H29" s="13">
        <v>0</v>
      </c>
      <c r="I29" s="29" t="e">
        <f t="shared" si="6"/>
        <v>#DIV/0!</v>
      </c>
      <c r="J29" s="13">
        <f t="shared" si="7"/>
        <v>0</v>
      </c>
    </row>
    <row r="30" spans="1:10" ht="51.75" customHeight="1">
      <c r="A30" s="36" t="s">
        <v>59</v>
      </c>
      <c r="B30" s="2" t="s">
        <v>42</v>
      </c>
      <c r="C30" s="13">
        <v>0</v>
      </c>
      <c r="D30" s="13">
        <v>0</v>
      </c>
      <c r="E30" s="13">
        <v>0</v>
      </c>
      <c r="F30" s="13" t="e">
        <f t="shared" si="4"/>
        <v>#DIV/0!</v>
      </c>
      <c r="G30" s="29" t="e">
        <f t="shared" si="5"/>
        <v>#DIV/0!</v>
      </c>
      <c r="H30" s="13">
        <v>0</v>
      </c>
      <c r="I30" s="29" t="e">
        <f t="shared" si="6"/>
        <v>#DIV/0!</v>
      </c>
      <c r="J30" s="13">
        <f t="shared" si="7"/>
        <v>0</v>
      </c>
    </row>
    <row r="31" spans="1:10" ht="39" customHeight="1">
      <c r="A31" s="2" t="s">
        <v>36</v>
      </c>
      <c r="B31" s="3" t="s">
        <v>35</v>
      </c>
      <c r="C31" s="13">
        <v>0</v>
      </c>
      <c r="D31" s="13">
        <v>0</v>
      </c>
      <c r="E31" s="13">
        <v>0</v>
      </c>
      <c r="F31" s="13" t="e">
        <f t="shared" si="4"/>
        <v>#DIV/0!</v>
      </c>
      <c r="G31" s="28" t="e">
        <f t="shared" si="5"/>
        <v>#DIV/0!</v>
      </c>
      <c r="H31" s="13">
        <v>0</v>
      </c>
      <c r="I31" s="28" t="e">
        <f t="shared" si="6"/>
        <v>#DIV/0!</v>
      </c>
      <c r="J31" s="11">
        <f t="shared" si="7"/>
        <v>0</v>
      </c>
    </row>
    <row r="32" spans="1:10" ht="15" customHeight="1">
      <c r="A32" s="2" t="s">
        <v>37</v>
      </c>
      <c r="B32" s="3" t="s">
        <v>39</v>
      </c>
      <c r="C32" s="13">
        <v>0</v>
      </c>
      <c r="D32" s="13">
        <v>0</v>
      </c>
      <c r="E32" s="13">
        <v>0</v>
      </c>
      <c r="F32" s="13" t="e">
        <f t="shared" si="4"/>
        <v>#DIV/0!</v>
      </c>
      <c r="G32" s="28" t="e">
        <f t="shared" si="5"/>
        <v>#DIV/0!</v>
      </c>
      <c r="H32" s="13">
        <v>0</v>
      </c>
      <c r="I32" s="28" t="e">
        <f t="shared" si="6"/>
        <v>#DIV/0!</v>
      </c>
      <c r="J32" s="11">
        <f t="shared" si="7"/>
        <v>0</v>
      </c>
    </row>
    <row r="33" spans="1:10" s="8" customFormat="1" ht="16.5" customHeight="1">
      <c r="A33" s="3" t="s">
        <v>40</v>
      </c>
      <c r="B33" s="3" t="s">
        <v>38</v>
      </c>
      <c r="C33" s="11">
        <f>C34+C35+C36</f>
        <v>0</v>
      </c>
      <c r="D33" s="11">
        <f>D34+D35+D36</f>
        <v>0</v>
      </c>
      <c r="E33" s="11">
        <f>E34+E35+E36</f>
        <v>0</v>
      </c>
      <c r="F33" s="11" t="e">
        <f t="shared" si="4"/>
        <v>#DIV/0!</v>
      </c>
      <c r="G33" s="28" t="e">
        <f t="shared" si="5"/>
        <v>#DIV/0!</v>
      </c>
      <c r="H33" s="11">
        <f>H34+H35+H36</f>
        <v>0</v>
      </c>
      <c r="I33" s="28" t="e">
        <f t="shared" si="6"/>
        <v>#DIV/0!</v>
      </c>
      <c r="J33" s="11">
        <f t="shared" si="7"/>
        <v>0</v>
      </c>
    </row>
    <row r="34" spans="1:10" ht="16.5" customHeight="1">
      <c r="A34" s="2" t="s">
        <v>44</v>
      </c>
      <c r="B34" s="2" t="s">
        <v>43</v>
      </c>
      <c r="C34" s="13">
        <v>0</v>
      </c>
      <c r="D34" s="13">
        <v>0</v>
      </c>
      <c r="E34" s="13">
        <v>0</v>
      </c>
      <c r="F34" s="13" t="e">
        <f t="shared" si="4"/>
        <v>#DIV/0!</v>
      </c>
      <c r="G34" s="29" t="e">
        <f t="shared" si="5"/>
        <v>#DIV/0!</v>
      </c>
      <c r="H34" s="13">
        <v>0</v>
      </c>
      <c r="I34" s="29" t="e">
        <f t="shared" si="6"/>
        <v>#DIV/0!</v>
      </c>
      <c r="J34" s="13">
        <f t="shared" si="7"/>
        <v>0</v>
      </c>
    </row>
    <row r="35" spans="1:10" ht="12.75">
      <c r="A35" s="2" t="s">
        <v>45</v>
      </c>
      <c r="B35" s="2" t="s">
        <v>46</v>
      </c>
      <c r="C35" s="13">
        <v>0</v>
      </c>
      <c r="D35" s="13">
        <v>0</v>
      </c>
      <c r="E35" s="13">
        <v>0</v>
      </c>
      <c r="F35" s="13" t="e">
        <f t="shared" si="4"/>
        <v>#DIV/0!</v>
      </c>
      <c r="G35" s="29" t="e">
        <f t="shared" si="5"/>
        <v>#DIV/0!</v>
      </c>
      <c r="H35" s="13">
        <v>0</v>
      </c>
      <c r="I35" s="29" t="e">
        <f t="shared" si="6"/>
        <v>#DIV/0!</v>
      </c>
      <c r="J35" s="13">
        <f t="shared" si="7"/>
        <v>0</v>
      </c>
    </row>
    <row r="36" spans="1:10" ht="12.75">
      <c r="A36" s="2" t="s">
        <v>54</v>
      </c>
      <c r="B36" s="2" t="s">
        <v>55</v>
      </c>
      <c r="C36" s="13">
        <v>0</v>
      </c>
      <c r="D36" s="13">
        <v>0</v>
      </c>
      <c r="E36" s="13">
        <v>0</v>
      </c>
      <c r="F36" s="13" t="e">
        <f t="shared" si="4"/>
        <v>#DIV/0!</v>
      </c>
      <c r="G36" s="29" t="e">
        <f t="shared" si="5"/>
        <v>#DIV/0!</v>
      </c>
      <c r="H36" s="13">
        <v>0</v>
      </c>
      <c r="I36" s="29" t="e">
        <f t="shared" si="6"/>
        <v>#DIV/0!</v>
      </c>
      <c r="J36" s="13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30" zoomScaleNormal="130" zoomScalePageLayoutView="0" workbookViewId="0" topLeftCell="A1">
      <selection activeCell="A10" sqref="A10"/>
    </sheetView>
  </sheetViews>
  <sheetFormatPr defaultColWidth="9.28125" defaultRowHeight="15"/>
  <cols>
    <col min="1" max="1" width="60.710937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5.42187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75</v>
      </c>
      <c r="B1" s="15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76</v>
      </c>
      <c r="D3" s="16" t="s">
        <v>77</v>
      </c>
      <c r="E3" s="16" t="s">
        <v>78</v>
      </c>
      <c r="F3" s="16" t="s">
        <v>60</v>
      </c>
      <c r="G3" s="16" t="s">
        <v>61</v>
      </c>
      <c r="H3" s="16" t="s">
        <v>68</v>
      </c>
      <c r="I3" s="16" t="s">
        <v>79</v>
      </c>
      <c r="J3" s="16" t="s">
        <v>80</v>
      </c>
    </row>
    <row r="4" spans="1:10" s="8" customFormat="1" ht="21" customHeight="1">
      <c r="A4" s="18" t="s">
        <v>4</v>
      </c>
      <c r="B4" s="19" t="s">
        <v>8</v>
      </c>
      <c r="C4" s="20">
        <f>C5+C16</f>
        <v>0</v>
      </c>
      <c r="D4" s="20">
        <f>D5+D16</f>
        <v>0</v>
      </c>
      <c r="E4" s="20">
        <f>E5+E16</f>
        <v>0</v>
      </c>
      <c r="F4" s="20" t="e">
        <f>E4/C4*100</f>
        <v>#DIV/0!</v>
      </c>
      <c r="G4" s="20" t="e">
        <f>E4/D4*100</f>
        <v>#DIV/0!</v>
      </c>
      <c r="H4" s="20">
        <f>H5+H16</f>
        <v>0</v>
      </c>
      <c r="I4" s="20" t="e">
        <f>E4/H4*100</f>
        <v>#DIV/0!</v>
      </c>
      <c r="J4" s="20">
        <f>J5+J16</f>
        <v>0</v>
      </c>
    </row>
    <row r="5" spans="1:10" s="8" customFormat="1" ht="12.75">
      <c r="A5" s="21" t="s">
        <v>5</v>
      </c>
      <c r="B5" s="22"/>
      <c r="C5" s="23">
        <f>C6+C7+C11+C14+C15</f>
        <v>0</v>
      </c>
      <c r="D5" s="23">
        <f>D6+D7+D11+D14+D15</f>
        <v>0</v>
      </c>
      <c r="E5" s="23">
        <f>E6+E7+E11+E14+E15</f>
        <v>0</v>
      </c>
      <c r="F5" s="23" t="e">
        <f>E5/C5*100</f>
        <v>#DIV/0!</v>
      </c>
      <c r="G5" s="12" t="e">
        <f>E5/D5*100</f>
        <v>#DIV/0!</v>
      </c>
      <c r="H5" s="23">
        <f>H6+H7+H11+H14+H15</f>
        <v>0</v>
      </c>
      <c r="I5" s="12" t="e">
        <f>E5/H5*100</f>
        <v>#DIV/0!</v>
      </c>
      <c r="J5" s="23">
        <f>J6+J7+J11+J14+J15</f>
        <v>0</v>
      </c>
    </row>
    <row r="6" spans="1:10" ht="15.75" customHeight="1">
      <c r="A6" s="4" t="s">
        <v>6</v>
      </c>
      <c r="B6" s="5" t="s">
        <v>7</v>
      </c>
      <c r="C6" s="13">
        <v>0</v>
      </c>
      <c r="D6" s="13">
        <v>0</v>
      </c>
      <c r="E6" s="13">
        <v>0</v>
      </c>
      <c r="F6" s="13" t="e">
        <f>E6/C6*100</f>
        <v>#DIV/0!</v>
      </c>
      <c r="G6" s="31" t="e">
        <f>E6/D6*100</f>
        <v>#DIV/0!</v>
      </c>
      <c r="H6" s="13">
        <v>0</v>
      </c>
      <c r="I6" s="24" t="e">
        <f>E6/H6*100</f>
        <v>#DIV/0!</v>
      </c>
      <c r="J6" s="25">
        <f>E6-H6</f>
        <v>0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0</v>
      </c>
      <c r="D7" s="11">
        <f>D8+D9+D10</f>
        <v>0</v>
      </c>
      <c r="E7" s="11">
        <f>E8+E9+E10</f>
        <v>0</v>
      </c>
      <c r="F7" s="11" t="e">
        <f aca="true" t="shared" si="0" ref="F7:F15">E7/C7*100</f>
        <v>#DIV/0!</v>
      </c>
      <c r="G7" s="32" t="e">
        <f aca="true" t="shared" si="1" ref="G7:G15">E7/D7*100</f>
        <v>#DIV/0!</v>
      </c>
      <c r="H7" s="11">
        <f>H8+H9+H10</f>
        <v>0</v>
      </c>
      <c r="I7" s="26" t="e">
        <f aca="true" t="shared" si="2" ref="I7:I15">E7/H7*100</f>
        <v>#DIV/0!</v>
      </c>
      <c r="J7" s="27">
        <f aca="true" t="shared" si="3" ref="J7:J15">E7-H7</f>
        <v>0</v>
      </c>
    </row>
    <row r="8" spans="1:10" ht="12.7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13" t="e">
        <f t="shared" si="0"/>
        <v>#DIV/0!</v>
      </c>
      <c r="G8" s="31" t="e">
        <f t="shared" si="1"/>
        <v>#DIV/0!</v>
      </c>
      <c r="H8" s="13">
        <v>0</v>
      </c>
      <c r="I8" s="24" t="e">
        <f t="shared" si="2"/>
        <v>#DIV/0!</v>
      </c>
      <c r="J8" s="25">
        <f t="shared" si="3"/>
        <v>0</v>
      </c>
    </row>
    <row r="9" spans="1:10" ht="12.75">
      <c r="A9" s="1" t="s">
        <v>1</v>
      </c>
      <c r="B9" s="6" t="s">
        <v>57</v>
      </c>
      <c r="C9" s="13">
        <v>0</v>
      </c>
      <c r="D9" s="13">
        <v>0</v>
      </c>
      <c r="E9" s="13">
        <v>0</v>
      </c>
      <c r="F9" s="13" t="e">
        <f t="shared" si="0"/>
        <v>#DIV/0!</v>
      </c>
      <c r="G9" s="31" t="e">
        <f t="shared" si="1"/>
        <v>#DIV/0!</v>
      </c>
      <c r="H9" s="13">
        <v>0</v>
      </c>
      <c r="I9" s="24" t="e">
        <f t="shared" si="2"/>
        <v>#DIV/0!</v>
      </c>
      <c r="J9" s="25">
        <f t="shared" si="3"/>
        <v>0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13" t="e">
        <f t="shared" si="0"/>
        <v>#DIV/0!</v>
      </c>
      <c r="G10" s="31" t="e">
        <f t="shared" si="1"/>
        <v>#DIV/0!</v>
      </c>
      <c r="H10" s="13">
        <v>0</v>
      </c>
      <c r="I10" s="24" t="e">
        <f t="shared" si="2"/>
        <v>#DIV/0!</v>
      </c>
      <c r="J10" s="25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0</v>
      </c>
      <c r="D11" s="11">
        <f>D12+D13</f>
        <v>0</v>
      </c>
      <c r="E11" s="11">
        <f>E12+E13</f>
        <v>0</v>
      </c>
      <c r="F11" s="11" t="e">
        <f t="shared" si="0"/>
        <v>#DIV/0!</v>
      </c>
      <c r="G11" s="33" t="e">
        <f t="shared" si="1"/>
        <v>#DIV/0!</v>
      </c>
      <c r="H11" s="11">
        <f>H12+H13</f>
        <v>0</v>
      </c>
      <c r="I11" s="28" t="e">
        <f t="shared" si="2"/>
        <v>#DIV/0!</v>
      </c>
      <c r="J11" s="27">
        <f t="shared" si="3"/>
        <v>0</v>
      </c>
    </row>
    <row r="12" spans="1:10" ht="12.75">
      <c r="A12" s="1" t="s">
        <v>52</v>
      </c>
      <c r="B12" s="6" t="s">
        <v>15</v>
      </c>
      <c r="C12" s="13">
        <v>0</v>
      </c>
      <c r="D12" s="13">
        <v>0</v>
      </c>
      <c r="E12" s="13">
        <v>0</v>
      </c>
      <c r="F12" s="13" t="e">
        <f t="shared" si="0"/>
        <v>#DIV/0!</v>
      </c>
      <c r="G12" s="34" t="e">
        <f t="shared" si="1"/>
        <v>#DIV/0!</v>
      </c>
      <c r="H12" s="13">
        <v>0</v>
      </c>
      <c r="I12" s="29" t="e">
        <f t="shared" si="2"/>
        <v>#DIV/0!</v>
      </c>
      <c r="J12" s="25">
        <f t="shared" si="3"/>
        <v>0</v>
      </c>
    </row>
    <row r="13" spans="1:10" ht="12.75">
      <c r="A13" s="2" t="s">
        <v>16</v>
      </c>
      <c r="B13" s="6" t="s">
        <v>17</v>
      </c>
      <c r="C13" s="13">
        <v>0</v>
      </c>
      <c r="D13" s="13">
        <v>0</v>
      </c>
      <c r="E13" s="13">
        <v>0</v>
      </c>
      <c r="F13" s="13" t="e">
        <f t="shared" si="0"/>
        <v>#DIV/0!</v>
      </c>
      <c r="G13" s="34" t="e">
        <f t="shared" si="1"/>
        <v>#DIV/0!</v>
      </c>
      <c r="H13" s="13">
        <v>0</v>
      </c>
      <c r="I13" s="29" t="e">
        <f t="shared" si="2"/>
        <v>#DIV/0!</v>
      </c>
      <c r="J13" s="25">
        <f t="shared" si="3"/>
        <v>0</v>
      </c>
    </row>
    <row r="14" spans="1:10" ht="12" customHeight="1">
      <c r="A14" s="3" t="s">
        <v>19</v>
      </c>
      <c r="B14" s="5" t="s">
        <v>18</v>
      </c>
      <c r="C14" s="11">
        <v>0</v>
      </c>
      <c r="D14" s="11">
        <v>0</v>
      </c>
      <c r="E14" s="11">
        <v>0</v>
      </c>
      <c r="F14" s="13" t="e">
        <f t="shared" si="0"/>
        <v>#DIV/0!</v>
      </c>
      <c r="G14" s="33" t="e">
        <f t="shared" si="1"/>
        <v>#DIV/0!</v>
      </c>
      <c r="H14" s="11">
        <v>0</v>
      </c>
      <c r="I14" s="28" t="e">
        <f t="shared" si="2"/>
        <v>#DIV/0!</v>
      </c>
      <c r="J14" s="27">
        <f t="shared" si="3"/>
        <v>0</v>
      </c>
    </row>
    <row r="15" spans="1:10" ht="25.5">
      <c r="A15" s="3" t="s">
        <v>21</v>
      </c>
      <c r="B15" s="5" t="s">
        <v>20</v>
      </c>
      <c r="C15" s="11">
        <v>0</v>
      </c>
      <c r="D15" s="11">
        <v>0</v>
      </c>
      <c r="E15" s="11">
        <v>0</v>
      </c>
      <c r="F15" s="13" t="e">
        <f t="shared" si="0"/>
        <v>#DIV/0!</v>
      </c>
      <c r="G15" s="33" t="e">
        <f t="shared" si="1"/>
        <v>#DIV/0!</v>
      </c>
      <c r="H15" s="11">
        <v>0</v>
      </c>
      <c r="I15" s="28" t="e">
        <f t="shared" si="2"/>
        <v>#DIV/0!</v>
      </c>
      <c r="J15" s="27">
        <f t="shared" si="3"/>
        <v>0</v>
      </c>
    </row>
    <row r="16" spans="1:10" ht="12.75">
      <c r="A16" s="30" t="s">
        <v>22</v>
      </c>
      <c r="B16" s="10"/>
      <c r="C16" s="12">
        <f>C17+C25+C28+C31+C32+C33</f>
        <v>0</v>
      </c>
      <c r="D16" s="12">
        <f>D17+D25+D28+D31+D32+D33</f>
        <v>0</v>
      </c>
      <c r="E16" s="12">
        <f>E17+E25+E28+E31+E32+E33</f>
        <v>0</v>
      </c>
      <c r="F16" s="23" t="e">
        <f>E16/C16*100</f>
        <v>#DIV/0!</v>
      </c>
      <c r="G16" s="12" t="e">
        <f>E16/D16*100</f>
        <v>#DIV/0!</v>
      </c>
      <c r="H16" s="12">
        <f>H17+H25+H28+H31+H32+H33</f>
        <v>0</v>
      </c>
      <c r="I16" s="12" t="e">
        <f>E16/H16*100</f>
        <v>#DIV/0!</v>
      </c>
      <c r="J16" s="12">
        <f>J17+J25+J28+J31+J32+J33</f>
        <v>0</v>
      </c>
    </row>
    <row r="17" spans="1:10" s="8" customFormat="1" ht="25.5">
      <c r="A17" s="3" t="s">
        <v>24</v>
      </c>
      <c r="B17" s="5" t="s">
        <v>23</v>
      </c>
      <c r="C17" s="11">
        <f>C18+C19+C22+C23+C24</f>
        <v>0</v>
      </c>
      <c r="D17" s="11">
        <f>D18+D19+D22+D23+D24</f>
        <v>0</v>
      </c>
      <c r="E17" s="11">
        <f>E18+E19+E22+E23+E24</f>
        <v>0</v>
      </c>
      <c r="F17" s="11" t="e">
        <f aca="true" t="shared" si="4" ref="F17:F36">E17/C17*100</f>
        <v>#DIV/0!</v>
      </c>
      <c r="G17" s="28" t="e">
        <f>E17/D17*100</f>
        <v>#DIV/0!</v>
      </c>
      <c r="H17" s="11">
        <f>H18+H19+H22+H23+H24</f>
        <v>0</v>
      </c>
      <c r="I17" s="28" t="e">
        <f>E17/H17*100</f>
        <v>#DIV/0!</v>
      </c>
      <c r="J17" s="11">
        <f>E17-H17</f>
        <v>0</v>
      </c>
    </row>
    <row r="18" spans="1:10" ht="30" customHeight="1">
      <c r="A18" s="2" t="s">
        <v>53</v>
      </c>
      <c r="B18" s="2" t="s">
        <v>25</v>
      </c>
      <c r="C18" s="13">
        <v>0</v>
      </c>
      <c r="D18" s="13">
        <v>0</v>
      </c>
      <c r="E18" s="13">
        <v>0</v>
      </c>
      <c r="F18" s="13" t="e">
        <f t="shared" si="4"/>
        <v>#DIV/0!</v>
      </c>
      <c r="G18" s="29" t="e">
        <f aca="true" t="shared" si="5" ref="G18:G36">E18/D18*100</f>
        <v>#DIV/0!</v>
      </c>
      <c r="H18" s="13">
        <v>0</v>
      </c>
      <c r="I18" s="29" t="e">
        <f aca="true" t="shared" si="6" ref="I18:I36">E18/H18*100</f>
        <v>#DIV/0!</v>
      </c>
      <c r="J18" s="13">
        <f aca="true" t="shared" si="7" ref="J18:J36">E18-H18</f>
        <v>0</v>
      </c>
    </row>
    <row r="19" spans="1:10" ht="63.75">
      <c r="A19" s="36" t="s">
        <v>27</v>
      </c>
      <c r="B19" s="2" t="s">
        <v>26</v>
      </c>
      <c r="C19" s="13">
        <f>C20+C21</f>
        <v>0</v>
      </c>
      <c r="D19" s="13">
        <f>D20+D21</f>
        <v>0</v>
      </c>
      <c r="E19" s="13">
        <f>E20+E21</f>
        <v>0</v>
      </c>
      <c r="F19" s="13" t="e">
        <f t="shared" si="4"/>
        <v>#DIV/0!</v>
      </c>
      <c r="G19" s="29" t="e">
        <f t="shared" si="5"/>
        <v>#DIV/0!</v>
      </c>
      <c r="H19" s="13">
        <f>H20+H21</f>
        <v>0</v>
      </c>
      <c r="I19" s="29" t="e">
        <f t="shared" si="6"/>
        <v>#DIV/0!</v>
      </c>
      <c r="J19" s="13">
        <f t="shared" si="7"/>
        <v>0</v>
      </c>
    </row>
    <row r="20" spans="1:10" ht="25.5">
      <c r="A20" s="36" t="s">
        <v>66</v>
      </c>
      <c r="B20" s="2" t="s">
        <v>72</v>
      </c>
      <c r="C20" s="13">
        <v>0</v>
      </c>
      <c r="D20" s="13">
        <v>0</v>
      </c>
      <c r="E20" s="13">
        <v>0</v>
      </c>
      <c r="F20" s="13" t="e">
        <f t="shared" si="4"/>
        <v>#DIV/0!</v>
      </c>
      <c r="G20" s="29" t="e">
        <f t="shared" si="5"/>
        <v>#DIV/0!</v>
      </c>
      <c r="H20" s="13">
        <v>0</v>
      </c>
      <c r="I20" s="29" t="e">
        <f t="shared" si="6"/>
        <v>#DIV/0!</v>
      </c>
      <c r="J20" s="13">
        <f t="shared" si="7"/>
        <v>0</v>
      </c>
    </row>
    <row r="21" spans="1:10" ht="12.75">
      <c r="A21" s="36" t="s">
        <v>67</v>
      </c>
      <c r="B21" s="2" t="s">
        <v>71</v>
      </c>
      <c r="C21" s="13">
        <v>0</v>
      </c>
      <c r="D21" s="13">
        <v>0</v>
      </c>
      <c r="E21" s="13">
        <v>0</v>
      </c>
      <c r="F21" s="13" t="e">
        <f t="shared" si="4"/>
        <v>#DIV/0!</v>
      </c>
      <c r="G21" s="29" t="e">
        <f t="shared" si="5"/>
        <v>#DIV/0!</v>
      </c>
      <c r="H21" s="13">
        <v>0</v>
      </c>
      <c r="I21" s="29" t="e">
        <f t="shared" si="6"/>
        <v>#DIV/0!</v>
      </c>
      <c r="J21" s="13">
        <f t="shared" si="7"/>
        <v>0</v>
      </c>
    </row>
    <row r="22" spans="1:10" ht="24.75" customHeight="1">
      <c r="A22" s="37" t="s">
        <v>62</v>
      </c>
      <c r="B22" s="37" t="s">
        <v>63</v>
      </c>
      <c r="C22" s="13">
        <v>0</v>
      </c>
      <c r="D22" s="13">
        <v>0</v>
      </c>
      <c r="E22" s="13">
        <v>0</v>
      </c>
      <c r="F22" s="13" t="e">
        <f t="shared" si="4"/>
        <v>#DIV/0!</v>
      </c>
      <c r="G22" s="29" t="e">
        <f t="shared" si="5"/>
        <v>#DIV/0!</v>
      </c>
      <c r="H22" s="13"/>
      <c r="I22" s="29" t="e">
        <f>E22/H22*100</f>
        <v>#DIV/0!</v>
      </c>
      <c r="J22" s="13">
        <f t="shared" si="7"/>
        <v>0</v>
      </c>
    </row>
    <row r="23" spans="1:10" ht="68.25" customHeight="1">
      <c r="A23" s="35" t="s">
        <v>48</v>
      </c>
      <c r="B23" s="2" t="s">
        <v>49</v>
      </c>
      <c r="C23" s="13">
        <v>0</v>
      </c>
      <c r="D23" s="13">
        <v>0</v>
      </c>
      <c r="E23" s="13">
        <v>0</v>
      </c>
      <c r="F23" s="13" t="e">
        <f t="shared" si="4"/>
        <v>#DIV/0!</v>
      </c>
      <c r="G23" s="29" t="e">
        <f t="shared" si="5"/>
        <v>#DIV/0!</v>
      </c>
      <c r="H23" s="13">
        <v>0</v>
      </c>
      <c r="I23" s="29" t="e">
        <f t="shared" si="6"/>
        <v>#DIV/0!</v>
      </c>
      <c r="J23" s="13">
        <f t="shared" si="7"/>
        <v>0</v>
      </c>
    </row>
    <row r="24" spans="1:10" ht="63" customHeight="1">
      <c r="A24" s="36" t="s">
        <v>29</v>
      </c>
      <c r="B24" s="2" t="s">
        <v>28</v>
      </c>
      <c r="C24" s="13">
        <v>0</v>
      </c>
      <c r="D24" s="13">
        <v>0</v>
      </c>
      <c r="E24" s="13">
        <v>0</v>
      </c>
      <c r="F24" s="13" t="e">
        <f t="shared" si="4"/>
        <v>#DIV/0!</v>
      </c>
      <c r="G24" s="29" t="e">
        <f t="shared" si="5"/>
        <v>#DIV/0!</v>
      </c>
      <c r="H24" s="13">
        <v>0</v>
      </c>
      <c r="I24" s="29" t="e">
        <f t="shared" si="6"/>
        <v>#DIV/0!</v>
      </c>
      <c r="J24" s="13">
        <f t="shared" si="7"/>
        <v>0</v>
      </c>
    </row>
    <row r="25" spans="1:10" ht="49.5" customHeight="1">
      <c r="A25" s="3" t="s">
        <v>58</v>
      </c>
      <c r="B25" s="3" t="s">
        <v>30</v>
      </c>
      <c r="C25" s="11">
        <f>C26+C27</f>
        <v>0</v>
      </c>
      <c r="D25" s="11">
        <f>D26+D27</f>
        <v>0</v>
      </c>
      <c r="E25" s="11">
        <f>E26+E27</f>
        <v>0</v>
      </c>
      <c r="F25" s="13" t="e">
        <f t="shared" si="4"/>
        <v>#DIV/0!</v>
      </c>
      <c r="G25" s="28" t="e">
        <f t="shared" si="5"/>
        <v>#DIV/0!</v>
      </c>
      <c r="H25" s="11">
        <f>H26+H27</f>
        <v>0</v>
      </c>
      <c r="I25" s="28" t="e">
        <f t="shared" si="6"/>
        <v>#DIV/0!</v>
      </c>
      <c r="J25" s="11">
        <f t="shared" si="7"/>
        <v>0</v>
      </c>
    </row>
    <row r="26" spans="1:10" ht="17.25" customHeight="1">
      <c r="A26" s="2" t="s">
        <v>64</v>
      </c>
      <c r="B26" s="3" t="s">
        <v>69</v>
      </c>
      <c r="C26" s="13">
        <v>0</v>
      </c>
      <c r="D26" s="13">
        <v>0</v>
      </c>
      <c r="E26" s="13">
        <v>0</v>
      </c>
      <c r="F26" s="13" t="e">
        <f t="shared" si="4"/>
        <v>#DIV/0!</v>
      </c>
      <c r="G26" s="28" t="e">
        <f t="shared" si="5"/>
        <v>#DIV/0!</v>
      </c>
      <c r="H26" s="11">
        <v>0</v>
      </c>
      <c r="I26" s="28" t="e">
        <f t="shared" si="6"/>
        <v>#DIV/0!</v>
      </c>
      <c r="J26" s="11">
        <f t="shared" si="7"/>
        <v>0</v>
      </c>
    </row>
    <row r="27" spans="1:10" ht="18" customHeight="1">
      <c r="A27" s="2" t="s">
        <v>65</v>
      </c>
      <c r="B27" s="3" t="s">
        <v>70</v>
      </c>
      <c r="C27" s="13">
        <v>0</v>
      </c>
      <c r="D27" s="13">
        <v>0</v>
      </c>
      <c r="E27" s="13">
        <v>0</v>
      </c>
      <c r="F27" s="13" t="e">
        <f t="shared" si="4"/>
        <v>#DIV/0!</v>
      </c>
      <c r="G27" s="28" t="e">
        <f t="shared" si="5"/>
        <v>#DIV/0!</v>
      </c>
      <c r="H27" s="11">
        <v>0</v>
      </c>
      <c r="I27" s="28" t="e">
        <f t="shared" si="6"/>
        <v>#DIV/0!</v>
      </c>
      <c r="J27" s="11">
        <f t="shared" si="7"/>
        <v>0</v>
      </c>
    </row>
    <row r="28" spans="1:10" s="8" customFormat="1" ht="18.75" customHeight="1">
      <c r="A28" s="3" t="s">
        <v>32</v>
      </c>
      <c r="B28" s="3" t="s">
        <v>31</v>
      </c>
      <c r="C28" s="11">
        <f>C29+C30</f>
        <v>0</v>
      </c>
      <c r="D28" s="11">
        <f>D29+D30</f>
        <v>0</v>
      </c>
      <c r="E28" s="11">
        <f>E29+E30</f>
        <v>0</v>
      </c>
      <c r="F28" s="11" t="e">
        <f t="shared" si="4"/>
        <v>#DIV/0!</v>
      </c>
      <c r="G28" s="28" t="e">
        <f t="shared" si="5"/>
        <v>#DIV/0!</v>
      </c>
      <c r="H28" s="11">
        <f>H29+H30</f>
        <v>0</v>
      </c>
      <c r="I28" s="28" t="e">
        <f t="shared" si="6"/>
        <v>#DIV/0!</v>
      </c>
      <c r="J28" s="11">
        <f t="shared" si="7"/>
        <v>0</v>
      </c>
    </row>
    <row r="29" spans="1:10" ht="15" customHeight="1">
      <c r="A29" s="36" t="s">
        <v>33</v>
      </c>
      <c r="B29" s="2" t="s">
        <v>41</v>
      </c>
      <c r="C29" s="13">
        <v>0</v>
      </c>
      <c r="D29" s="13">
        <v>0</v>
      </c>
      <c r="E29" s="13">
        <v>0</v>
      </c>
      <c r="F29" s="13" t="e">
        <f t="shared" si="4"/>
        <v>#DIV/0!</v>
      </c>
      <c r="G29" s="29" t="e">
        <f t="shared" si="5"/>
        <v>#DIV/0!</v>
      </c>
      <c r="H29" s="13">
        <v>0</v>
      </c>
      <c r="I29" s="29" t="e">
        <f t="shared" si="6"/>
        <v>#DIV/0!</v>
      </c>
      <c r="J29" s="13">
        <f t="shared" si="7"/>
        <v>0</v>
      </c>
    </row>
    <row r="30" spans="1:10" ht="51.75" customHeight="1">
      <c r="A30" s="36" t="s">
        <v>59</v>
      </c>
      <c r="B30" s="2" t="s">
        <v>42</v>
      </c>
      <c r="C30" s="13">
        <v>0</v>
      </c>
      <c r="D30" s="13">
        <v>0</v>
      </c>
      <c r="E30" s="13">
        <v>0</v>
      </c>
      <c r="F30" s="13" t="e">
        <f t="shared" si="4"/>
        <v>#DIV/0!</v>
      </c>
      <c r="G30" s="29" t="e">
        <f t="shared" si="5"/>
        <v>#DIV/0!</v>
      </c>
      <c r="H30" s="13">
        <v>0</v>
      </c>
      <c r="I30" s="29" t="e">
        <f t="shared" si="6"/>
        <v>#DIV/0!</v>
      </c>
      <c r="J30" s="13">
        <f t="shared" si="7"/>
        <v>0</v>
      </c>
    </row>
    <row r="31" spans="1:10" ht="39" customHeight="1">
      <c r="A31" s="2" t="s">
        <v>36</v>
      </c>
      <c r="B31" s="3" t="s">
        <v>35</v>
      </c>
      <c r="C31" s="13">
        <v>0</v>
      </c>
      <c r="D31" s="13">
        <v>0</v>
      </c>
      <c r="E31" s="13">
        <v>0</v>
      </c>
      <c r="F31" s="13" t="e">
        <f t="shared" si="4"/>
        <v>#DIV/0!</v>
      </c>
      <c r="G31" s="28" t="e">
        <f t="shared" si="5"/>
        <v>#DIV/0!</v>
      </c>
      <c r="H31" s="13">
        <v>0</v>
      </c>
      <c r="I31" s="28" t="e">
        <f t="shared" si="6"/>
        <v>#DIV/0!</v>
      </c>
      <c r="J31" s="11">
        <f t="shared" si="7"/>
        <v>0</v>
      </c>
    </row>
    <row r="32" spans="1:10" ht="15" customHeight="1">
      <c r="A32" s="2" t="s">
        <v>37</v>
      </c>
      <c r="B32" s="3" t="s">
        <v>39</v>
      </c>
      <c r="C32" s="13">
        <v>0</v>
      </c>
      <c r="D32" s="13">
        <v>0</v>
      </c>
      <c r="E32" s="13">
        <v>0</v>
      </c>
      <c r="F32" s="13" t="e">
        <f t="shared" si="4"/>
        <v>#DIV/0!</v>
      </c>
      <c r="G32" s="28" t="e">
        <f t="shared" si="5"/>
        <v>#DIV/0!</v>
      </c>
      <c r="H32" s="13">
        <v>0</v>
      </c>
      <c r="I32" s="28" t="e">
        <f t="shared" si="6"/>
        <v>#DIV/0!</v>
      </c>
      <c r="J32" s="11">
        <f t="shared" si="7"/>
        <v>0</v>
      </c>
    </row>
    <row r="33" spans="1:10" s="8" customFormat="1" ht="16.5" customHeight="1">
      <c r="A33" s="3" t="s">
        <v>40</v>
      </c>
      <c r="B33" s="3" t="s">
        <v>38</v>
      </c>
      <c r="C33" s="11">
        <f>C34+C35+C36</f>
        <v>0</v>
      </c>
      <c r="D33" s="11">
        <f>D34+D35+D36</f>
        <v>0</v>
      </c>
      <c r="E33" s="11">
        <f>E34+E35+E36</f>
        <v>0</v>
      </c>
      <c r="F33" s="11" t="e">
        <f t="shared" si="4"/>
        <v>#DIV/0!</v>
      </c>
      <c r="G33" s="28" t="e">
        <f t="shared" si="5"/>
        <v>#DIV/0!</v>
      </c>
      <c r="H33" s="11">
        <f>H34+H35+H36</f>
        <v>0</v>
      </c>
      <c r="I33" s="28" t="e">
        <f t="shared" si="6"/>
        <v>#DIV/0!</v>
      </c>
      <c r="J33" s="11">
        <f t="shared" si="7"/>
        <v>0</v>
      </c>
    </row>
    <row r="34" spans="1:10" ht="16.5" customHeight="1">
      <c r="A34" s="2" t="s">
        <v>44</v>
      </c>
      <c r="B34" s="2" t="s">
        <v>43</v>
      </c>
      <c r="C34" s="13">
        <v>0</v>
      </c>
      <c r="D34" s="13">
        <v>0</v>
      </c>
      <c r="E34" s="13">
        <v>0</v>
      </c>
      <c r="F34" s="13" t="e">
        <f t="shared" si="4"/>
        <v>#DIV/0!</v>
      </c>
      <c r="G34" s="29" t="e">
        <f t="shared" si="5"/>
        <v>#DIV/0!</v>
      </c>
      <c r="H34" s="13">
        <v>0</v>
      </c>
      <c r="I34" s="29" t="e">
        <f t="shared" si="6"/>
        <v>#DIV/0!</v>
      </c>
      <c r="J34" s="13">
        <f t="shared" si="7"/>
        <v>0</v>
      </c>
    </row>
    <row r="35" spans="1:10" ht="12.75">
      <c r="A35" s="2" t="s">
        <v>45</v>
      </c>
      <c r="B35" s="2" t="s">
        <v>46</v>
      </c>
      <c r="C35" s="13">
        <v>0</v>
      </c>
      <c r="D35" s="13">
        <v>0</v>
      </c>
      <c r="E35" s="13">
        <v>0</v>
      </c>
      <c r="F35" s="13" t="e">
        <f t="shared" si="4"/>
        <v>#DIV/0!</v>
      </c>
      <c r="G35" s="29" t="e">
        <f t="shared" si="5"/>
        <v>#DIV/0!</v>
      </c>
      <c r="H35" s="13">
        <v>0</v>
      </c>
      <c r="I35" s="29" t="e">
        <f t="shared" si="6"/>
        <v>#DIV/0!</v>
      </c>
      <c r="J35" s="13">
        <f t="shared" si="7"/>
        <v>0</v>
      </c>
    </row>
    <row r="36" spans="1:10" ht="12.75">
      <c r="A36" s="2" t="s">
        <v>54</v>
      </c>
      <c r="B36" s="2" t="s">
        <v>55</v>
      </c>
      <c r="C36" s="13">
        <v>0</v>
      </c>
      <c r="D36" s="13">
        <v>0</v>
      </c>
      <c r="E36" s="13">
        <v>0</v>
      </c>
      <c r="F36" s="13" t="e">
        <f t="shared" si="4"/>
        <v>#DIV/0!</v>
      </c>
      <c r="G36" s="29" t="e">
        <f t="shared" si="5"/>
        <v>#DIV/0!</v>
      </c>
      <c r="H36" s="13">
        <v>0</v>
      </c>
      <c r="I36" s="29" t="e">
        <f t="shared" si="6"/>
        <v>#DIV/0!</v>
      </c>
      <c r="J36" s="13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20" zoomScaleNormal="12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" sqref="H9"/>
    </sheetView>
  </sheetViews>
  <sheetFormatPr defaultColWidth="9.28125" defaultRowHeight="15"/>
  <cols>
    <col min="1" max="1" width="41.8515625" style="7" customWidth="1"/>
    <col min="2" max="2" width="23.7109375" style="39" customWidth="1"/>
    <col min="3" max="3" width="17.28125" style="7" customWidth="1"/>
    <col min="4" max="4" width="12.421875" style="7" customWidth="1"/>
    <col min="5" max="6" width="13.28125" style="7" customWidth="1"/>
    <col min="7" max="7" width="11.28125" style="7" customWidth="1"/>
    <col min="8" max="8" width="15.421875" style="7" customWidth="1"/>
    <col min="9" max="9" width="13.2812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92</v>
      </c>
      <c r="B1" s="38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1" customHeight="1">
      <c r="A4" s="45" t="s">
        <v>4</v>
      </c>
      <c r="B4" s="46" t="s">
        <v>8</v>
      </c>
      <c r="C4" s="47">
        <f>C5+C18</f>
        <v>14132.768</v>
      </c>
      <c r="D4" s="47">
        <f>D5+D18</f>
        <v>14780.907000000001</v>
      </c>
      <c r="E4" s="47">
        <f>E5+E18</f>
        <v>16060.108760000003</v>
      </c>
      <c r="F4" s="47">
        <f>E4/D4</f>
        <v>1.086544199215921</v>
      </c>
      <c r="G4" s="47">
        <f>E4-D4</f>
        <v>1279.2017600000017</v>
      </c>
      <c r="H4" s="47">
        <f>E4/C4%</f>
        <v>113.63739049561985</v>
      </c>
      <c r="I4" s="47">
        <f>I5+I18</f>
        <v>15070.03377</v>
      </c>
      <c r="J4" s="47">
        <f>E4/I4%</f>
        <v>106.56982595467669</v>
      </c>
    </row>
    <row r="5" spans="1:10" s="8" customFormat="1" ht="12.75">
      <c r="A5" s="42" t="s">
        <v>5</v>
      </c>
      <c r="B5" s="43"/>
      <c r="C5" s="44">
        <f>C6+C7+C11+C16+C17</f>
        <v>13211.768</v>
      </c>
      <c r="D5" s="44">
        <f>D6+D7+D11+D16+D17</f>
        <v>13371.824</v>
      </c>
      <c r="E5" s="44">
        <f>E6+E7+E11+E16+E17</f>
        <v>13834.795260000003</v>
      </c>
      <c r="F5" s="44">
        <f aca="true" t="shared" si="0" ref="F5:F38">E5/D5</f>
        <v>1.0346228951263494</v>
      </c>
      <c r="G5" s="44">
        <f aca="true" t="shared" si="1" ref="G5:G38">E5-D5</f>
        <v>462.9712600000021</v>
      </c>
      <c r="H5" s="44">
        <f aca="true" t="shared" si="2" ref="H5:H38">E5/C5%</f>
        <v>104.71569936741245</v>
      </c>
      <c r="I5" s="44">
        <f>I6+I7+I11+I16+I17</f>
        <v>13039.45629</v>
      </c>
      <c r="J5" s="44">
        <f aca="true" t="shared" si="3" ref="J5:J38">E5/I5%</f>
        <v>106.09947955122907</v>
      </c>
    </row>
    <row r="6" spans="1:10" ht="15.75" customHeight="1">
      <c r="A6" s="4" t="s">
        <v>6</v>
      </c>
      <c r="B6" s="5" t="s">
        <v>7</v>
      </c>
      <c r="C6" s="13">
        <f>Иня!C6+Купчегень!C6+Хабаровка!C6+Онгудай!C6+Шашикман!C6+Каракол!C6+НТалда!C6+Кулада!C6+Теньга!C6+Ело!C6</f>
        <v>2613.2270000000003</v>
      </c>
      <c r="D6" s="13">
        <f>Иня!D6+Купчегень!D6+Хабаровка!D6+Онгудай!D6+Шашикман!D6+Каракол!D6+НТалда!D6+Кулада!D6+Теньга!D6+Ело!D6+'СП 11'!D6+'СП 12'!D6+'СП 13'!D6</f>
        <v>2687.567</v>
      </c>
      <c r="E6" s="13">
        <f>Иня!E6+Купчегень!E6+Хабаровка!E6+Онгудай!E6+Шашикман!E6+Каракол!E6+НТалда!E6+Кулада!E6+Теньга!E6+Ело!E6+'СП 11'!E6+'СП 12'!E6+'СП 13'!E6</f>
        <v>3052.945620000001</v>
      </c>
      <c r="F6" s="52">
        <f t="shared" si="0"/>
        <v>1.135951446047671</v>
      </c>
      <c r="G6" s="52">
        <f t="shared" si="1"/>
        <v>365.37862000000086</v>
      </c>
      <c r="H6" s="52">
        <f t="shared" si="2"/>
        <v>116.82665225791715</v>
      </c>
      <c r="I6" s="13">
        <f>Иня!I6+Купчегень!I6+Хабаровка!I6+Онгудай!I6+Шашикман!I6+Каракол!I6+НТалда!I6+Кулада!I6+Теньга!I6+Ело!I6</f>
        <v>2906.847</v>
      </c>
      <c r="J6" s="52">
        <f t="shared" si="3"/>
        <v>105.02601684918403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658.9399999999999</v>
      </c>
      <c r="D7" s="11">
        <f>D8+D9+D10</f>
        <v>574.8189999999998</v>
      </c>
      <c r="E7" s="11">
        <f>E8+E9+E10</f>
        <v>701.2807799999999</v>
      </c>
      <c r="F7" s="52">
        <f t="shared" si="0"/>
        <v>1.2200027834848886</v>
      </c>
      <c r="G7" s="52">
        <f t="shared" si="1"/>
        <v>126.46178000000009</v>
      </c>
      <c r="H7" s="52">
        <f t="shared" si="2"/>
        <v>106.4255895832701</v>
      </c>
      <c r="I7" s="11">
        <f>I8+I9+I10</f>
        <v>693.65829</v>
      </c>
      <c r="J7" s="52">
        <f t="shared" si="3"/>
        <v>101.0988825636323</v>
      </c>
    </row>
    <row r="8" spans="1:10" ht="25.5">
      <c r="A8" s="1" t="s">
        <v>0</v>
      </c>
      <c r="B8" s="6" t="s">
        <v>11</v>
      </c>
      <c r="C8" s="13">
        <f>Иня!C8+Купчегень!C8+Хабаровка!C8+Онгудай!C8+Шашикман!C8+Каракол!C8+НТалда!C8+Кулада!C8+Теньга!C8+Ело!C8+'СП 11'!C8+'СП 12'!C8+'СП 13'!C8</f>
        <v>0</v>
      </c>
      <c r="D8" s="13">
        <f>Иня!D8+Купчегень!D8+Хабаровка!D8+Онгудай!D8+Шашикман!D8+Каракол!D8+НТалда!D8+Кулада!D8+Теньга!D8+Ело!D8+'СП 11'!D8+'СП 12'!D8+'СП 13'!D8</f>
        <v>0</v>
      </c>
      <c r="E8" s="13">
        <f>Иня!E8+Купчегень!E8+Хабаровка!E8+Онгудай!E8+Шашикман!E8+Каракол!E8+НТалда!E8+Кулада!E8+Теньга!E8+Ело!E8+'СП 11'!E8+'СП 12'!E8+'СП 13'!E8</f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>
        <f>Иня!I8+Купчегень!I8+Хабаровка!I8+Онгудай!I8+Шашикман!I8+Каракол!I8+НТалда!I8+Кулада!I8+Теньга!I8+Ело!I8</f>
        <v>0</v>
      </c>
      <c r="J8" s="52" t="e">
        <f t="shared" si="3"/>
        <v>#DIV/0!</v>
      </c>
    </row>
    <row r="9" spans="1:10" ht="12.75">
      <c r="A9" s="1" t="s">
        <v>1</v>
      </c>
      <c r="B9" s="6" t="s">
        <v>12</v>
      </c>
      <c r="C9" s="13">
        <f>Иня!C9+Купчегень!C9+Хабаровка!C9+Онгудай!C9+Шашикман!C9+Каракол!C9+НТалда!C9+Кулада!C9+Теньга!C9+Ело!C9+'СП 11'!C9+'СП 12'!C9+'СП 13'!C9</f>
        <v>658.9399999999999</v>
      </c>
      <c r="D9" s="13">
        <f>Иня!D9+Купчегень!D9+Хабаровка!D9+Онгудай!D9+Шашикман!D9+Каракол!D9+НТалда!D9+Кулада!D9+Теньга!D9+Ело!D9+'СП 11'!D9+'СП 12'!D9+'СП 13'!D9</f>
        <v>574.8189999999998</v>
      </c>
      <c r="E9" s="13">
        <f>Иня!E9+Купчегень!E9+Хабаровка!E9+Онгудай!E9+Шашикман!E9+Каракол!E9+НТалда!E9+Кулада!E9+Теньга!E9+Ело!E9+'СП 11'!E9+'СП 12'!E9+'СП 13'!E9</f>
        <v>701.2807799999999</v>
      </c>
      <c r="F9" s="52">
        <f t="shared" si="0"/>
        <v>1.2200027834848886</v>
      </c>
      <c r="G9" s="52">
        <f t="shared" si="1"/>
        <v>126.46178000000009</v>
      </c>
      <c r="H9" s="52">
        <f t="shared" si="2"/>
        <v>106.4255895832701</v>
      </c>
      <c r="I9" s="13">
        <f>Иня!I9+Купчегень!I9+Хабаровка!I9+Онгудай!I9+Шашикман!I9+Каракол!I9+НТалда!I9+Кулада!I9+Теньга!I9+Ело!I9</f>
        <v>693.65829</v>
      </c>
      <c r="J9" s="52">
        <f t="shared" si="3"/>
        <v>101.0988825636323</v>
      </c>
    </row>
    <row r="10" spans="1:10" ht="25.5">
      <c r="A10" s="1" t="s">
        <v>50</v>
      </c>
      <c r="B10" s="6" t="s">
        <v>51</v>
      </c>
      <c r="C10" s="13">
        <f>Иня!C10+Купчегень!C10+Хабаровка!C10+Онгудай!C10+Шашикман!C10+Каракол!C10+НТалда!C10+Кулада!C10+Теньга!C10+Ело!C10+'СП 11'!C10+'СП 12'!C10+'СП 13'!C10</f>
        <v>0</v>
      </c>
      <c r="D10" s="13">
        <f>Иня!D10+Купчегень!D10+Хабаровка!D10+Онгудай!D10+Шашикман!D10+Каракол!D10+НТалда!D10+Кулада!D10+Теньга!D10+Ело!D10+'СП 11'!D10+'СП 12'!D10+'СП 13'!D10</f>
        <v>0</v>
      </c>
      <c r="E10" s="13">
        <f>Иня!E10+Купчегень!E10+Хабаровка!E10+Онгудай!E10+Шашикман!E10+Каракол!E10+НТалда!E10+Кулада!E10+Теньга!E10+Ело!E10+'СП 11'!E10+'СП 12'!E10+'СП 13'!E10</f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>
        <f>Иня!I10+Купчегень!I10+Хабаровка!I10+Онгудай!I10+Шашикман!I10+Каракол!I10+НТалда!I10+Кулада!I10+Теньга!I10+Ело!I10</f>
        <v>0</v>
      </c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9919.601</v>
      </c>
      <c r="D11" s="11">
        <f>D12+D13</f>
        <v>10106.82</v>
      </c>
      <c r="E11" s="11">
        <f>E12+E13</f>
        <v>10074.57529</v>
      </c>
      <c r="F11" s="52">
        <f t="shared" si="0"/>
        <v>0.996809608759234</v>
      </c>
      <c r="G11" s="52">
        <f t="shared" si="1"/>
        <v>-32.24470999999903</v>
      </c>
      <c r="H11" s="52">
        <f t="shared" si="2"/>
        <v>101.56230366523815</v>
      </c>
      <c r="I11" s="11">
        <f>I12+I13</f>
        <v>9431.850999999999</v>
      </c>
      <c r="J11" s="52">
        <f t="shared" si="3"/>
        <v>106.81440249639229</v>
      </c>
    </row>
    <row r="12" spans="1:10" ht="12.75">
      <c r="A12" s="1" t="s">
        <v>52</v>
      </c>
      <c r="B12" s="6" t="s">
        <v>15</v>
      </c>
      <c r="C12" s="13">
        <f>Иня!C12+Купчегень!C12+Хабаровка!C12+Онгудай!C12+Шашикман!C12+Каракол!C12+НТалда!C12+Кулада!C12+Теньга!C12+Ело!C12+'СП 11'!C12+'СП 12'!C12+'СП 13'!C12</f>
        <v>3078.6600000000003</v>
      </c>
      <c r="D12" s="13">
        <f>Иня!D12+Купчегень!D12+Хабаровка!D12+Онгудай!D12+Шашикман!D12+Каракол!D12+НТалда!D12+Кулада!D12+Теньга!D12+Ело!D12+'СП 11'!D12+'СП 12'!D12+'СП 13'!D12</f>
        <v>3608.632</v>
      </c>
      <c r="E12" s="13">
        <f>Иня!E12+Купчегень!E12+Хабаровка!E12+Онгудай!E12+Шашикман!E12+Каракол!E12+НТалда!E12+Кулада!E12+Теньга!E12+Ело!E12+'СП 11'!E12+'СП 12'!E12+'СП 13'!E12</f>
        <v>3965.64311</v>
      </c>
      <c r="F12" s="52">
        <f t="shared" si="0"/>
        <v>1.0989325345449465</v>
      </c>
      <c r="G12" s="52">
        <f t="shared" si="1"/>
        <v>357.0111099999999</v>
      </c>
      <c r="H12" s="52">
        <f t="shared" si="2"/>
        <v>128.81068744193902</v>
      </c>
      <c r="I12" s="13">
        <f>Иня!I12+Купчегень!I12+Хабаровка!I12+Онгудай!I12+Шашикман!I12+Каракол!I12+НТалда!I12+Кулада!I12+Теньга!I12+Ело!I12</f>
        <v>3920.87</v>
      </c>
      <c r="J12" s="52">
        <f t="shared" si="3"/>
        <v>101.14191773764496</v>
      </c>
    </row>
    <row r="13" spans="1:10" ht="12.75">
      <c r="A13" s="40" t="s">
        <v>83</v>
      </c>
      <c r="B13" s="41" t="s">
        <v>17</v>
      </c>
      <c r="C13" s="13">
        <f>Иня!C13+Купчегень!C13+Хабаровка!C13+Онгудай!C13+Шашикман!C13+Каракол!C13+НТалда!C13+Кулада!C13+Теньга!C13+Ело!C13+'СП 11'!C13+'СП 12'!C13+'СП 13'!C13</f>
        <v>6840.941</v>
      </c>
      <c r="D13" s="13">
        <f>Иня!D13+Купчегень!D13+Хабаровка!D13+Онгудай!D13+Шашикман!D13+Каракол!D13+НТалда!D13+Кулада!D13+Теньга!D13+Ело!D13+'СП 11'!D13+'СП 12'!D13+'СП 13'!D13</f>
        <v>6498.188</v>
      </c>
      <c r="E13" s="13">
        <f>Иня!E13+Купчегень!E13+Хабаровка!E13+Онгудай!E13+Шашикман!E13+Каракол!E13+НТалда!E13+Кулада!E13+Теньга!E13+Ело!E13+'СП 11'!E13+'СП 12'!E13+'СП 13'!E13</f>
        <v>6108.93218</v>
      </c>
      <c r="F13" s="52">
        <f t="shared" si="0"/>
        <v>0.9400977903378603</v>
      </c>
      <c r="G13" s="52">
        <f t="shared" si="1"/>
        <v>-389.2558200000003</v>
      </c>
      <c r="H13" s="52">
        <f t="shared" si="2"/>
        <v>89.2995887554066</v>
      </c>
      <c r="I13" s="13">
        <f>Иня!I13+Купчегень!I13+Хабаровка!I13+Онгудай!I13+Шашикман!I13+Каракол!I13+НТалда!I13+Кулада!I13+Теньга!I13+Ело!I13</f>
        <v>5510.980999999999</v>
      </c>
      <c r="J13" s="52">
        <f t="shared" si="3"/>
        <v>110.85017676526196</v>
      </c>
    </row>
    <row r="14" spans="1:10" ht="12.75">
      <c r="A14" s="40" t="s">
        <v>81</v>
      </c>
      <c r="B14" s="41"/>
      <c r="C14" s="13">
        <f>Иня!C14+Купчегень!C14+Хабаровка!C14+Онгудай!C14+Шашикман!C14+Каракол!C14+НТалда!C14+Кулада!C14+Теньга!C14+Ело!C14+'СП 11'!C14+'СП 12'!C14+'СП 13'!C14</f>
        <v>3862.61</v>
      </c>
      <c r="D14" s="13">
        <f>Иня!D14+Купчегень!D14+Хабаровка!D14+Онгудай!D14+Шашикман!D14+Каракол!D14+НТалда!D14+Кулада!D14+Теньга!D14+Ело!D14+'СП 11'!D14+'СП 12'!D14+'СП 13'!D14</f>
        <v>3415.264</v>
      </c>
      <c r="E14" s="13">
        <f>Иня!E14+Купчегень!E14+Хабаровка!E14+Онгудай!E14+Шашикман!E14+Каракол!E14+НТалда!E14+Кулада!E14+Теньга!E14+Ело!E14+'СП 11'!E14+'СП 12'!E14+'СП 13'!E14</f>
        <v>2820.77291</v>
      </c>
      <c r="F14" s="52">
        <f t="shared" si="0"/>
        <v>0.825931146172009</v>
      </c>
      <c r="G14" s="52">
        <f t="shared" si="1"/>
        <v>-594.49109</v>
      </c>
      <c r="H14" s="52">
        <f t="shared" si="2"/>
        <v>73.0276396012023</v>
      </c>
      <c r="I14" s="13">
        <f>Иня!I14+Купчегень!I14+Хабаровка!I14+Онгудай!I14+Шашикман!I14+Каракол!I14+НТалда!I14+Кулада!I14+Теньга!I14+Ело!I14</f>
        <v>2385.92</v>
      </c>
      <c r="J14" s="52">
        <f t="shared" si="3"/>
        <v>118.22579591939378</v>
      </c>
    </row>
    <row r="15" spans="1:10" ht="12.75">
      <c r="A15" s="40" t="s">
        <v>82</v>
      </c>
      <c r="B15" s="41"/>
      <c r="C15" s="13">
        <f>Иня!C15+Купчегень!C15+Хабаровка!C15+Онгудай!C15+Шашикман!C15+Каракол!C15+НТалда!C15+Кулада!C15+Теньга!C15+Ело!C15+'СП 11'!C15+'СП 12'!C15+'СП 13'!C15</f>
        <v>2978.3309999999997</v>
      </c>
      <c r="D15" s="13">
        <f>Иня!D15+Купчегень!D15+Хабаровка!D15+Онгудай!D15+Шашикман!D15+Каракол!D15+НТалда!D15+Кулада!D15+Теньга!D15+Ело!D15+'СП 11'!D15+'СП 12'!D15+'СП 13'!D15</f>
        <v>3082.9240000000004</v>
      </c>
      <c r="E15" s="13">
        <f>Иня!E15+Купчегень!E15+Хабаровка!E15+Онгудай!E15+Шашикман!E15+Каракол!E15+НТалда!E15+Кулада!E15+Теньга!E15+Ело!E15+'СП 11'!E15+'СП 12'!E15+'СП 13'!E15</f>
        <v>3288.15927</v>
      </c>
      <c r="F15" s="52">
        <f t="shared" si="0"/>
        <v>1.0665716281037092</v>
      </c>
      <c r="G15" s="52">
        <f t="shared" si="1"/>
        <v>205.23526999999967</v>
      </c>
      <c r="H15" s="52">
        <f t="shared" si="2"/>
        <v>110.40274804915909</v>
      </c>
      <c r="I15" s="13">
        <f>Иня!I15+Купчегень!I15+Хабаровка!I15+Онгудай!I15+Шашикман!I15+Каракол!I15+НТалда!I15+Кулада!I15+Теньга!I15+Ело!I15</f>
        <v>3125.0609999999997</v>
      </c>
      <c r="J15" s="52">
        <f t="shared" si="3"/>
        <v>105.21904276428525</v>
      </c>
    </row>
    <row r="16" spans="1:10" ht="12" customHeight="1">
      <c r="A16" s="3" t="s">
        <v>19</v>
      </c>
      <c r="B16" s="5" t="s">
        <v>18</v>
      </c>
      <c r="C16" s="11">
        <f>Иня!C16+Купчегень!C16+Хабаровка!C16+Онгудай!C16+Шашикман!C16+Каракол!C16+НТалда!C16+Кулада!C16+Теньга!C16+Ело!C16+'СП 11'!C14+'СП 12'!C14+'СП 13'!C14</f>
        <v>20</v>
      </c>
      <c r="D16" s="11">
        <f>Иня!D16+Купчегень!D16+Хабаровка!D16+Онгудай!D16+Шашикман!D16+Каракол!D16+НТалда!D16+Кулада!D16+Теньга!D16+Ело!D16+'СП 11'!D14+'СП 12'!D14+'СП 13'!D14</f>
        <v>7</v>
      </c>
      <c r="E16" s="11">
        <f>Иня!E16+Купчегень!E16+Хабаровка!E16+Онгудай!E16+Шашикман!E16+Каракол!E16+НТалда!E16+Кулада!E16+Теньга!E16+Ело!E16+'СП 11'!E14+'СП 12'!E14+'СП 13'!E14</f>
        <v>5.9</v>
      </c>
      <c r="F16" s="52">
        <f t="shared" si="0"/>
        <v>0.8428571428571429</v>
      </c>
      <c r="G16" s="52">
        <f t="shared" si="1"/>
        <v>-1.0999999999999996</v>
      </c>
      <c r="H16" s="52">
        <f t="shared" si="2"/>
        <v>29.5</v>
      </c>
      <c r="I16" s="13">
        <f>Иня!I16+Купчегень!I16+Хабаровка!I16+Онгудай!I16+Шашикман!I16+Каракол!I16+НТалда!I16+Кулада!I16+Теньга!I16+Ело!I16</f>
        <v>7.1</v>
      </c>
      <c r="J16" s="52">
        <f t="shared" si="3"/>
        <v>83.09859154929579</v>
      </c>
    </row>
    <row r="17" spans="1:10" ht="38.25">
      <c r="A17" s="3" t="s">
        <v>21</v>
      </c>
      <c r="B17" s="5" t="s">
        <v>20</v>
      </c>
      <c r="C17" s="11">
        <f>Иня!C17+Купчегень!C17+Хабаровка!C17+Онгудай!C17+Шашикман!C17+Каракол!C17+НТалда!C17+Кулада!C17+Теньга!C17+Ело!C17+'СП 11'!C15+'СП 12'!C15+'СП 13'!C15</f>
        <v>0</v>
      </c>
      <c r="D17" s="11">
        <f>Иня!D17+Купчегень!D17+Хабаровка!D17+Онгудай!D17+Шашикман!D17+Каракол!D17+НТалда!D17+Кулада!D17+Теньга!D17+Ело!D17+'СП 11'!D15+'СП 12'!D15+'СП 13'!D15</f>
        <v>-4.382</v>
      </c>
      <c r="E17" s="11">
        <f>Иня!E17+Купчегень!E17+Хабаровка!E17+Онгудай!E17+Шашикман!E17+Каракол!E17+НТалда!E17+Кулада!E17+Теньга!E17+Ело!E17+'СП 11'!E15+'СП 12'!E15+'СП 13'!E15</f>
        <v>0.09357</v>
      </c>
      <c r="F17" s="52">
        <f t="shared" si="0"/>
        <v>-0.021353263350068465</v>
      </c>
      <c r="G17" s="52">
        <f t="shared" si="1"/>
        <v>4.475569999999999</v>
      </c>
      <c r="H17" s="52" t="e">
        <f t="shared" si="2"/>
        <v>#DIV/0!</v>
      </c>
      <c r="I17" s="13">
        <f>Иня!I17+Купчегень!I17+Хабаровка!I17+Онгудай!I17+Шашикман!I17+Каракол!I17+НТалда!I17+Кулада!I17+Теньга!I17+Ело!I17</f>
        <v>0</v>
      </c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921</v>
      </c>
      <c r="D18" s="50">
        <f>D19+D27+D30+D33+D34+D35</f>
        <v>1409.083</v>
      </c>
      <c r="E18" s="50">
        <f>E19+E27+E30+E33+E34+E35</f>
        <v>2225.3135</v>
      </c>
      <c r="F18" s="44">
        <f t="shared" si="0"/>
        <v>1.5792636061892735</v>
      </c>
      <c r="G18" s="44">
        <f t="shared" si="1"/>
        <v>816.2305000000001</v>
      </c>
      <c r="H18" s="44">
        <f t="shared" si="2"/>
        <v>241.61927252985885</v>
      </c>
      <c r="I18" s="50">
        <f>I19+I27+I30+I33+I34+I35</f>
        <v>2030.57748</v>
      </c>
      <c r="J18" s="44">
        <f t="shared" si="3"/>
        <v>109.59017924300039</v>
      </c>
    </row>
    <row r="19" spans="1:10" s="8" customFormat="1" ht="30" customHeight="1">
      <c r="A19" s="3" t="s">
        <v>24</v>
      </c>
      <c r="B19" s="5" t="s">
        <v>23</v>
      </c>
      <c r="C19" s="11">
        <f>C20+C21+C24+C25+C26</f>
        <v>871</v>
      </c>
      <c r="D19" s="11">
        <f>D20+D21+D24+D25+D26</f>
        <v>1239.265</v>
      </c>
      <c r="E19" s="11">
        <f>E20+E21+E24+E25+E26</f>
        <v>1118.13197</v>
      </c>
      <c r="F19" s="52">
        <f t="shared" si="0"/>
        <v>0.9022541345071472</v>
      </c>
      <c r="G19" s="52">
        <f t="shared" si="1"/>
        <v>-121.13303000000019</v>
      </c>
      <c r="H19" s="52">
        <f t="shared" si="2"/>
        <v>128.37336050516646</v>
      </c>
      <c r="I19" s="13">
        <f>Иня!I19+Купчегень!I19+Хабаровка!I19+Онгудай!I19+Шашикман!I19+Каракол!I19+НТалда!I19+Кулада!I19+Теньга!I19+Ело!I19</f>
        <v>1058.6613300000001</v>
      </c>
      <c r="J19" s="52">
        <f t="shared" si="3"/>
        <v>105.61753209593475</v>
      </c>
    </row>
    <row r="20" spans="1:10" ht="25.5">
      <c r="A20" s="2" t="s">
        <v>53</v>
      </c>
      <c r="B20" s="2" t="s">
        <v>25</v>
      </c>
      <c r="C20" s="13">
        <f>Иня!C20+Купчегень!C20+Хабаровка!C20+Онгудай!C20+Шашикман!C20+Каракол!C20+НТалда!C20+Кулада!C20+Теньга!C20+Ело!C20+'СП 11'!C18+'СП 12'!C18+'СП 13'!C18</f>
        <v>0</v>
      </c>
      <c r="D20" s="13">
        <f>Иня!D20+Купчегень!D20+Хабаровка!D20+Онгудай!D20+Шашикман!D20+Каракол!D20+НТалда!D20+Кулада!D20+Теньга!D20+Ело!D20+'СП 11'!D18+'СП 12'!D18+'СП 13'!D18</f>
        <v>0</v>
      </c>
      <c r="E20" s="13">
        <f>Иня!E20+Купчегень!E20+Хабаровка!E20+Онгудай!E20+Шашикман!E20+Каракол!E20+НТалда!E20+Кулада!E20+Теньга!E20+Ело!E20+'СП 11'!E18+'СП 12'!E18+'СП 13'!E18</f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>
        <f>Иня!I20+Купчегень!I20+Хабаровка!I20+Онгудай!I20+Шашикман!I20+Каракол!I20+НТалда!I20+Кулада!I20+Теньга!I20+Ело!I20</f>
        <v>0</v>
      </c>
      <c r="J20" s="52" t="e">
        <f t="shared" si="3"/>
        <v>#DIV/0!</v>
      </c>
    </row>
    <row r="21" spans="1:10" ht="68.25" customHeight="1">
      <c r="A21" s="36" t="s">
        <v>74</v>
      </c>
      <c r="B21" s="2" t="s">
        <v>26</v>
      </c>
      <c r="C21" s="13">
        <f>C22+C23</f>
        <v>871</v>
      </c>
      <c r="D21" s="13">
        <f>D22+D23</f>
        <v>1239.265</v>
      </c>
      <c r="E21" s="13">
        <f>E22+E23</f>
        <v>1118.13197</v>
      </c>
      <c r="F21" s="52">
        <f t="shared" si="0"/>
        <v>0.9022541345071472</v>
      </c>
      <c r="G21" s="52">
        <f t="shared" si="1"/>
        <v>-121.13303000000019</v>
      </c>
      <c r="H21" s="52">
        <f t="shared" si="2"/>
        <v>128.37336050516646</v>
      </c>
      <c r="I21" s="13">
        <f>Иня!I21+Купчегень!I21+Хабаровка!I21+Онгудай!I21+Шашикман!I21+Каракол!I21+НТалда!I21+Кулада!I21+Теньга!I21+Ело!I21</f>
        <v>0</v>
      </c>
      <c r="J21" s="52" t="e">
        <f t="shared" si="3"/>
        <v>#DIV/0!</v>
      </c>
    </row>
    <row r="22" spans="1:10" ht="27" customHeight="1">
      <c r="A22" s="36" t="s">
        <v>66</v>
      </c>
      <c r="B22" s="2" t="s">
        <v>72</v>
      </c>
      <c r="C22" s="13">
        <f>Иня!C22+Купчегень!C22+Хабаровка!C22+Онгудай!C22+Шашикман!C22+Каракол!C22+НТалда!C22+Кулада!C22+Теньга!C22+Ело!C22+'СП 11'!C20+'СП 12'!C20+'СП 13'!C20</f>
        <v>803</v>
      </c>
      <c r="D22" s="13">
        <f>Иня!D22+Купчегень!D22+Хабаровка!D22+Онгудай!D22+Шашикман!D22+Каракол!D22+НТалда!D22+Кулада!D22+Теньга!D22+Ело!D22+'СП 11'!D20+'СП 12'!D20+'СП 13'!D20</f>
        <v>1128.9940000000001</v>
      </c>
      <c r="E22" s="13">
        <f>Иня!E22+Купчегень!E22+Хабаровка!E22+Онгудай!E22+Шашикман!E22+Каракол!E22+НТалда!E22+Кулада!E22+Теньга!E22+Ело!E22+'СП 11'!E20+'СП 12'!E20+'СП 13'!E20</f>
        <v>1016.6487599999999</v>
      </c>
      <c r="F22" s="52">
        <f t="shared" si="0"/>
        <v>0.9004908440611729</v>
      </c>
      <c r="G22" s="52">
        <f t="shared" si="1"/>
        <v>-112.34524000000022</v>
      </c>
      <c r="H22" s="52">
        <f t="shared" si="2"/>
        <v>126.60632129514322</v>
      </c>
      <c r="I22" s="13">
        <f>Иня!I22+Купчегень!I22+Хабаровка!I22+Онгудай!I22+Шашикман!I22+Каракол!I22+НТалда!I22+Кулада!I22+Теньга!I22+Ело!I22</f>
        <v>963.6113300000002</v>
      </c>
      <c r="J22" s="52">
        <f t="shared" si="3"/>
        <v>105.50402723056398</v>
      </c>
    </row>
    <row r="23" spans="1:10" ht="17.25" customHeight="1">
      <c r="A23" s="36" t="s">
        <v>67</v>
      </c>
      <c r="B23" s="2" t="s">
        <v>71</v>
      </c>
      <c r="C23" s="13">
        <f>Иня!C23+Купчегень!C23+Хабаровка!C23+Онгудай!C23+Шашикман!C23+Каракол!C23+НТалда!C23+Кулада!C23+Теньга!C23+Ело!C23+'СП 11'!C21+'СП 12'!C21+'СП 13'!C21</f>
        <v>68</v>
      </c>
      <c r="D23" s="13">
        <f>Иня!D23+Купчегень!D23+Хабаровка!D23+Онгудай!D23+Шашикман!D23+Каракол!D23+НТалда!D23+Кулада!D23+Теньга!D23+Ело!D23+'СП 11'!D21+'СП 12'!D21+'СП 13'!D21</f>
        <v>110.27100000000002</v>
      </c>
      <c r="E23" s="13">
        <f>Иня!E23+Купчегень!E23+Хабаровка!E23+Онгудай!E23+Шашикман!E23+Каракол!E23+НТалда!E23+Кулада!E23+Теньга!E23+Ело!E23+'СП 11'!E21+'СП 12'!E21+'СП 13'!E21</f>
        <v>101.48321</v>
      </c>
      <c r="F23" s="52">
        <f t="shared" si="0"/>
        <v>0.9203073337504873</v>
      </c>
      <c r="G23" s="52">
        <f t="shared" si="1"/>
        <v>-8.787790000000015</v>
      </c>
      <c r="H23" s="52">
        <f t="shared" si="2"/>
        <v>149.24001470588234</v>
      </c>
      <c r="I23" s="13">
        <f>Иня!I23+Купчегень!I23+Хабаровка!I23+Онгудай!I23+Шашикман!I23+Каракол!I23+НТалда!I23+Кулада!I23+Теньга!I23+Ело!I23</f>
        <v>95.05000000000001</v>
      </c>
      <c r="J23" s="52">
        <f t="shared" si="3"/>
        <v>106.76823776959493</v>
      </c>
    </row>
    <row r="24" spans="1:10" ht="24.75" customHeight="1">
      <c r="A24" s="37" t="s">
        <v>62</v>
      </c>
      <c r="B24" s="37" t="s">
        <v>63</v>
      </c>
      <c r="C24" s="13">
        <f>Иня!C24+Купчегень!C24+Хабаровка!C24+Онгудай!C24+Шашикман!C24+Каракол!C24+НТалда!C24+Кулада!C24+Теньга!C24+Ело!C24+'СП 11'!C22+'СП 12'!C22+'СП 13'!C22</f>
        <v>0</v>
      </c>
      <c r="D24" s="13">
        <f>Иня!D24+Купчегень!D24+Хабаровка!D24+Онгудай!D24+Шашикман!D24+Каракол!D24+НТалда!D24+Кулада!D24+Теньга!D24+Ело!D24+'СП 11'!D22+'СП 12'!D22+'СП 13'!D22</f>
        <v>0</v>
      </c>
      <c r="E24" s="13">
        <f>Иня!E24+Купчегень!E24+Хабаровка!E24+Онгудай!E24+Шашикман!E24+Каракол!E24+НТалда!E24+Кулада!E24+Теньга!E24+Ело!E24+'СП 11'!E22+'СП 12'!E22+'СП 13'!E22</f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>
        <f>Иня!I24+Купчегень!I24+Хабаровка!I24+Онгудай!I24+Шашикман!I24+Каракол!I24+НТалда!I24+Кулада!I24+Теньга!I24+Ело!I24</f>
        <v>0</v>
      </c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f>Иня!C25+Купчегень!C25+Хабаровка!C25+Онгудай!C25+Шашикман!C25+Каракол!C25+НТалда!C25+Кулада!C25+Теньга!C25+Ело!C25+'СП 11'!C23+'СП 12'!C23+'СП 13'!C23</f>
        <v>0</v>
      </c>
      <c r="D25" s="13">
        <f>Иня!D25+Купчегень!D25+Хабаровка!D25+Онгудай!D25+Шашикман!D25+Каракол!D25+НТалда!D25+Кулада!D25+Теньга!D25+Ело!D25+'СП 11'!D23+'СП 12'!D23+'СП 13'!D23</f>
        <v>0</v>
      </c>
      <c r="E25" s="13">
        <f>Иня!E25+Купчегень!E25+Хабаровка!E25+Онгудай!E25+Шашикман!E25+Каракол!E25+НТалда!E25+Кулада!E25+Теньга!E25+Ело!E25+'СП 11'!E23+'СП 12'!E23+'СП 13'!E23</f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>
        <f>Иня!I25+Купчегень!I25+Хабаровка!I25+Онгудай!I25+Шашикман!I25+Каракол!I25+НТалда!I25+Кулада!I25+Теньга!I25+Ело!I25</f>
        <v>0</v>
      </c>
      <c r="J25" s="52" t="e">
        <f t="shared" si="3"/>
        <v>#DIV/0!</v>
      </c>
    </row>
    <row r="26" spans="1:10" ht="76.5">
      <c r="A26" s="36" t="s">
        <v>29</v>
      </c>
      <c r="B26" s="2" t="s">
        <v>28</v>
      </c>
      <c r="C26" s="13">
        <f>Иня!C26+Купчегень!C26+Хабаровка!C26+Онгудай!C26+Шашикман!C26+Каракол!C26+НТалда!C26+Кулада!C26+Теньга!C26+Ело!C26+'СП 11'!C24+'СП 12'!C24+'СП 13'!C24</f>
        <v>0</v>
      </c>
      <c r="D26" s="13">
        <f>Иня!D26+Купчегень!D26+Хабаровка!D26+Онгудай!D26+Шашикман!D26+Каракол!D26+НТалда!D26+Кулада!D26+Теньга!D26+Ело!D26+'СП 11'!D24+'СП 12'!D24+'СП 13'!D24</f>
        <v>0</v>
      </c>
      <c r="E26" s="13">
        <f>Иня!E26+Купчегень!E26+Хабаровка!E26+Онгудай!E26+Шашикман!E26+Каракол!E26+НТалда!E26+Кулада!E26+Теньга!E26+Ело!E26+'СП 11'!E24+'СП 12'!E24+'СП 13'!E24</f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>
        <f>Иня!I26+Купчегень!I26+Хабаровка!I26+Онгудай!I26+Шашикман!I26+Каракол!I26+НТалда!I26+Кулада!I26+Теньга!I26+Ело!I26</f>
        <v>0</v>
      </c>
      <c r="J26" s="52" t="e">
        <f t="shared" si="3"/>
        <v>#DIV/0!</v>
      </c>
    </row>
    <row r="27" spans="1:10" s="8" customFormat="1" ht="28.5" customHeight="1">
      <c r="A27" s="3" t="s">
        <v>73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678.56694</v>
      </c>
      <c r="F27" s="52" t="e">
        <f t="shared" si="0"/>
        <v>#DIV/0!</v>
      </c>
      <c r="G27" s="52">
        <f t="shared" si="1"/>
        <v>678.56694</v>
      </c>
      <c r="H27" s="52" t="e">
        <f t="shared" si="2"/>
        <v>#DIV/0!</v>
      </c>
      <c r="I27" s="13">
        <f>Иня!I27+Купчегень!I27+Хабаровка!I27+Онгудай!I27+Шашикман!I27+Каракол!I27+НТалда!I27+Кулада!I27+Теньга!I27+Ело!I27</f>
        <v>678.56694</v>
      </c>
      <c r="J27" s="52">
        <f t="shared" si="3"/>
        <v>100</v>
      </c>
    </row>
    <row r="28" spans="1:10" ht="15.75" customHeight="1">
      <c r="A28" s="2" t="s">
        <v>64</v>
      </c>
      <c r="B28" s="3" t="s">
        <v>69</v>
      </c>
      <c r="C28" s="13">
        <f>Иня!C28+Купчегень!C28+Хабаровка!C28+Онгудай!C28+Шашикман!C28+Каракол!C28+НТалда!C28+Кулада!C28+Теньга!C28+Ело!C28+'СП 11'!C26+'СП 12'!C26+'СП 13'!C26</f>
        <v>0</v>
      </c>
      <c r="D28" s="13">
        <f>Иня!D28+Купчегень!D28+Хабаровка!D28+Онгудай!D28+Шашикман!D28+Каракол!D28+НТалда!D28+Кулада!D28+Теньга!D28+Ело!D28+'СП 11'!D26+'СП 12'!D26+'СП 13'!D26</f>
        <v>0</v>
      </c>
      <c r="E28" s="13">
        <f>Иня!E28+Купчегень!E28+Хабаровка!E28+Онгудай!E28+Шашикман!E28+Каракол!E28+НТалда!E28+Кулада!E28+Теньга!E28+Ело!E28+'СП 11'!E26+'СП 12'!E26+'СП 13'!E26</f>
        <v>678.56694</v>
      </c>
      <c r="F28" s="52" t="e">
        <f t="shared" si="0"/>
        <v>#DIV/0!</v>
      </c>
      <c r="G28" s="52">
        <f t="shared" si="1"/>
        <v>678.56694</v>
      </c>
      <c r="H28" s="52" t="e">
        <f t="shared" si="2"/>
        <v>#DIV/0!</v>
      </c>
      <c r="I28" s="13">
        <f>Иня!I28+Купчегень!I28+Хабаровка!I28+Онгудай!I28+Шашикман!I28+Каракол!I28+НТалда!I28+Кулада!I28+Теньга!I28+Ело!I28</f>
        <v>678.56694</v>
      </c>
      <c r="J28" s="52">
        <f t="shared" si="3"/>
        <v>100</v>
      </c>
    </row>
    <row r="29" spans="1:10" ht="15.75" customHeight="1">
      <c r="A29" s="2" t="s">
        <v>65</v>
      </c>
      <c r="B29" s="3" t="s">
        <v>70</v>
      </c>
      <c r="C29" s="13">
        <f>Иня!C29+Купчегень!C29+Хабаровка!C29+Онгудай!C29+Шашикман!C29+Каракол!C29+НТалда!C29+Кулада!C29+Теньга!C29+Ело!C29+'СП 11'!C27+'СП 12'!C27+'СП 13'!C27</f>
        <v>0</v>
      </c>
      <c r="D29" s="13">
        <f>Иня!D29+Купчегень!D29+Хабаровка!D29+Онгудай!D29+Шашикман!D29+Каракол!D29+НТалда!D29+Кулада!D29+Теньга!D29+Ело!D29+'СП 11'!D27+'СП 12'!D27+'СП 13'!D27</f>
        <v>0</v>
      </c>
      <c r="E29" s="13">
        <f>Иня!E29+Купчегень!E29+Хабаровка!E29+Онгудай!E29+Шашикман!E29+Каракол!E29+НТалда!E29+Кулада!E29+Теньга!E29+Ело!E29+'СП 11'!E27+'СП 12'!E27+'СП 13'!E27</f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>
        <f>Иня!I29+Купчегень!I29+Хабаровка!I29+Онгудай!I29+Шашикман!I29+Каракол!I29+НТалда!I29+Кулада!I29+Теньга!I29+Ело!I29</f>
        <v>0</v>
      </c>
      <c r="J29" s="52" t="e">
        <f t="shared" si="3"/>
        <v>#DIV/0!</v>
      </c>
    </row>
    <row r="30" spans="1:10" s="8" customFormat="1" ht="15" customHeight="1">
      <c r="A30" s="3" t="s">
        <v>32</v>
      </c>
      <c r="B30" s="3" t="s">
        <v>31</v>
      </c>
      <c r="C30" s="11">
        <f>C31+C32</f>
        <v>0</v>
      </c>
      <c r="D30" s="11">
        <f>D31+D32</f>
        <v>41.474000000000004</v>
      </c>
      <c r="E30" s="11">
        <f>E31+E32</f>
        <v>160.365</v>
      </c>
      <c r="F30" s="52">
        <f t="shared" si="0"/>
        <v>3.8666393403095913</v>
      </c>
      <c r="G30" s="52">
        <f t="shared" si="1"/>
        <v>118.891</v>
      </c>
      <c r="H30" s="52" t="e">
        <f t="shared" si="2"/>
        <v>#DIV/0!</v>
      </c>
      <c r="I30" s="13">
        <f>Иня!I30+Купчегень!I30+Хабаровка!I30+Онгудай!I30+Шашикман!I30+Каракол!I30+НТалда!I30+Кулада!I30+Теньга!I30+Ело!I30</f>
        <v>160.365</v>
      </c>
      <c r="J30" s="52">
        <f t="shared" si="3"/>
        <v>100</v>
      </c>
    </row>
    <row r="31" spans="1:10" ht="51.75" customHeight="1">
      <c r="A31" s="36" t="s">
        <v>33</v>
      </c>
      <c r="B31" s="2" t="s">
        <v>41</v>
      </c>
      <c r="C31" s="13">
        <f>Иня!C31+Купчегень!C31+Хабаровка!C31+Онгудай!C31+Шашикман!C31+Каракол!C31+НТалда!C31+Кулада!C31+Теньга!C31+Ело!C31+'СП 11'!C29+'СП 12'!C29+'СП 13'!C29</f>
        <v>0</v>
      </c>
      <c r="D31" s="13">
        <f>Иня!D31+Купчегень!D31+Хабаровка!D31+Онгудай!D31+Шашикман!D31+Каракол!D31+НТалда!D31+Кулада!D31+Теньга!D31+Ело!D31+'СП 11'!D29+'СП 12'!D29+'СП 13'!D29</f>
        <v>15</v>
      </c>
      <c r="E31" s="13">
        <f>Иня!E31+Купчегень!E31+Хабаровка!E31+Онгудай!E31+Шашикман!E31+Каракол!E31+НТалда!E31+Кулада!E31+Теньга!E31+Ело!E31+'СП 11'!E29+'СП 12'!E29+'СП 13'!E29</f>
        <v>0</v>
      </c>
      <c r="F31" s="52">
        <f t="shared" si="0"/>
        <v>0</v>
      </c>
      <c r="G31" s="52">
        <f t="shared" si="1"/>
        <v>-15</v>
      </c>
      <c r="H31" s="52" t="e">
        <f t="shared" si="2"/>
        <v>#DIV/0!</v>
      </c>
      <c r="I31" s="13">
        <f>Иня!I31+Купчегень!I31+Хабаровка!I31+Онгудай!I31+Шашикман!I31+Каракол!I31+НТалда!I31+Кулада!I31+Теньга!I31+Ело!I31</f>
        <v>0</v>
      </c>
      <c r="J31" s="52" t="e">
        <f t="shared" si="3"/>
        <v>#DIV/0!</v>
      </c>
    </row>
    <row r="32" spans="1:10" ht="39" customHeight="1">
      <c r="A32" s="36" t="s">
        <v>34</v>
      </c>
      <c r="B32" s="2" t="s">
        <v>42</v>
      </c>
      <c r="C32" s="13">
        <f>Иня!C32+Купчегень!C32+Хабаровка!C32+Онгудай!C32+Шашикман!C32+Каракол!C32+НТалда!C32+Кулада!C32+Теньга!C32+Ело!C32+'СП 11'!C30+'СП 12'!C30+'СП 13'!C30</f>
        <v>0</v>
      </c>
      <c r="D32" s="13">
        <f>Иня!D32+Купчегень!D32+Хабаровка!D32+Онгудай!D32+Шашикман!D32+Каракол!D32+НТалда!D32+Кулада!D32+Теньга!D32+Ело!D32+'СП 11'!D30+'СП 12'!D30+'СП 13'!D30</f>
        <v>26.474</v>
      </c>
      <c r="E32" s="13">
        <f>Иня!E32+Купчегень!E32+Хабаровка!E32+Онгудай!E32+Шашикман!E32+Каракол!E32+НТалда!E32+Кулада!E32+Теньга!E32+Ело!E32+'СП 11'!E30+'СП 12'!E30+'СП 13'!E30</f>
        <v>160.365</v>
      </c>
      <c r="F32" s="52">
        <f t="shared" si="0"/>
        <v>6.057452594998867</v>
      </c>
      <c r="G32" s="52">
        <f t="shared" si="1"/>
        <v>133.89100000000002</v>
      </c>
      <c r="H32" s="52" t="e">
        <f t="shared" si="2"/>
        <v>#DIV/0!</v>
      </c>
      <c r="I32" s="13">
        <f>Иня!I32+Купчегень!I32+Хабаровка!I32+Онгудай!I32+Шашикман!I32+Каракол!I32+НТалда!I32+Кулада!I32+Теньга!I32+Ело!I32</f>
        <v>160.365</v>
      </c>
      <c r="J32" s="52">
        <f t="shared" si="3"/>
        <v>100</v>
      </c>
    </row>
    <row r="33" spans="1:10" ht="15" customHeight="1">
      <c r="A33" s="2" t="s">
        <v>36</v>
      </c>
      <c r="B33" s="3" t="s">
        <v>35</v>
      </c>
      <c r="C33" s="13">
        <f>Иня!C33+Купчегень!C33+Хабаровка!C33+Онгудай!C33+Шашикман!C33+Каракол!C33+НТалда!C33+Кулада!C33+Теньга!C33+Ело!C33+'СП 11'!C31+'СП 12'!C31+'СП 13'!C31</f>
        <v>0</v>
      </c>
      <c r="D33" s="13">
        <f>Иня!D33+Купчегень!D33+Хабаровка!D33+Онгудай!D33+Шашикман!D33+Каракол!D33+НТалда!D33+Кулада!D33+Теньга!D33+Ело!D33+'СП 11'!D31+'СП 12'!D31+'СП 13'!D31</f>
        <v>0</v>
      </c>
      <c r="E33" s="13">
        <f>Иня!E33+Купчегень!E33+Хабаровка!E33+Онгудай!E33+Шашикман!E33+Каракол!E33+НТалда!E33+Кулада!E33+Теньга!E33+Ело!E33+'СП 11'!E31+'СП 12'!E31+'СП 13'!E31</f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>
        <f>Иня!I33+Купчегень!I33+Хабаровка!I33+Онгудай!I33+Шашикман!I33+Каракол!I33+НТалда!I33+Кулада!I33+Теньга!I33+Ело!I33</f>
        <v>0</v>
      </c>
      <c r="J33" s="52" t="e">
        <f t="shared" si="3"/>
        <v>#DIV/0!</v>
      </c>
    </row>
    <row r="34" spans="1:10" ht="16.5" customHeight="1">
      <c r="A34" s="2" t="s">
        <v>37</v>
      </c>
      <c r="B34" s="3" t="s">
        <v>39</v>
      </c>
      <c r="C34" s="13">
        <f>Иня!C34+Купчегень!C34+Хабаровка!C34+Онгудай!C34+Шашикман!C34+Каракол!C34+НТалда!C34+Кулада!C34+Теньга!C34+Ело!C34+'СП 11'!C32+'СП 12'!C32+'СП 13'!C32</f>
        <v>50</v>
      </c>
      <c r="D34" s="13">
        <f>Иня!D34+Купчегень!D34+Хабаровка!D34+Онгудай!D34+Шашикман!D34+Каракол!D34+НТалда!D34+Кулада!D34+Теньга!D34+Ело!D34+'СП 11'!D32+'СП 12'!D32+'СП 13'!D32</f>
        <v>48.554</v>
      </c>
      <c r="E34" s="13">
        <f>Иня!E34+Купчегень!E34+Хабаровка!E34+Онгудай!E34+Шашикман!E34+Каракол!E34+НТалда!E34+Кулада!E34+Теньга!E34+Ело!E34+'СП 11'!E32+'СП 12'!E32+'СП 13'!E32</f>
        <v>120.13959</v>
      </c>
      <c r="F34" s="52">
        <f t="shared" si="0"/>
        <v>2.4743500020595626</v>
      </c>
      <c r="G34" s="52">
        <f t="shared" si="1"/>
        <v>71.58559</v>
      </c>
      <c r="H34" s="52">
        <f t="shared" si="2"/>
        <v>240.27918</v>
      </c>
      <c r="I34" s="13">
        <f>Иня!I34+Купчегень!I34+Хабаровка!I34+Онгудай!I34+Шашикман!I34+Каракол!I34+НТалда!I34+Кулада!I34+Теньга!I34+Ело!I34</f>
        <v>29.88421</v>
      </c>
      <c r="J34" s="52">
        <f t="shared" si="3"/>
        <v>402.0169514268572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79.79</v>
      </c>
      <c r="E35" s="11">
        <f>E36+E37+E38</f>
        <v>148.11</v>
      </c>
      <c r="F35" s="52">
        <f t="shared" si="0"/>
        <v>1.856247650081464</v>
      </c>
      <c r="G35" s="52">
        <f t="shared" si="1"/>
        <v>68.32000000000001</v>
      </c>
      <c r="H35" s="52" t="e">
        <f t="shared" si="2"/>
        <v>#DIV/0!</v>
      </c>
      <c r="I35" s="13">
        <f>Иня!I35+Купчегень!I35+Хабаровка!I35+Онгудай!I35+Шашикман!I35+Каракол!I35+НТалда!I35+Кулада!I35+Теньга!I35+Ело!I35</f>
        <v>103.1</v>
      </c>
      <c r="J35" s="52">
        <f t="shared" si="3"/>
        <v>143.65664403491758</v>
      </c>
    </row>
    <row r="36" spans="1:10" ht="12.75">
      <c r="A36" s="2" t="s">
        <v>44</v>
      </c>
      <c r="B36" s="2" t="s">
        <v>43</v>
      </c>
      <c r="C36" s="13">
        <f>Иня!C36+Купчегень!C36+Хабаровка!C36+Онгудай!C36+Шашикман!C36+Каракол!C36+НТалда!C36+Кулада!C36+Теньга!C36+Ело!C36+'СП 11'!C34+'СП 12'!C34+'СП 13'!C34</f>
        <v>0</v>
      </c>
      <c r="D36" s="13">
        <f>Иня!D36+Купчегень!D36+Хабаровка!D36+Онгудай!D36+Шашикман!D36+Каракол!D36+НТалда!D36+Кулада!D36+Теньга!D36+Ело!D36+'СП 11'!D34+'СП 12'!D34+'СП 13'!D34</f>
        <v>-0.21</v>
      </c>
      <c r="E36" s="13">
        <f>Иня!E36+Купчегень!E36+Хабаровка!E36+Онгудай!E36+Шашикман!E36+Каракол!E36+НТалда!E36+Кулада!E36+Теньга!E36+Ело!E36+'СП 11'!E34+'СП 12'!E34+'СП 13'!E34</f>
        <v>33.010000000000005</v>
      </c>
      <c r="F36" s="52">
        <f t="shared" si="0"/>
        <v>-157.19047619047623</v>
      </c>
      <c r="G36" s="52">
        <f t="shared" si="1"/>
        <v>33.220000000000006</v>
      </c>
      <c r="H36" s="52" t="e">
        <f t="shared" si="2"/>
        <v>#DIV/0!</v>
      </c>
      <c r="I36" s="13">
        <f>Иня!I36+Купчегень!I36+Хабаровка!I36+Онгудай!I36+Шашикман!I36+Каракол!I36+НТалда!I36+Кулада!I36+Теньга!I36+Ело!I36</f>
        <v>0</v>
      </c>
      <c r="J36" s="52" t="e">
        <f t="shared" si="3"/>
        <v>#DIV/0!</v>
      </c>
    </row>
    <row r="37" spans="1:10" ht="12.75">
      <c r="A37" s="2" t="s">
        <v>45</v>
      </c>
      <c r="B37" s="2" t="s">
        <v>46</v>
      </c>
      <c r="C37" s="13">
        <f>Иня!C37+Купчегень!C37+Хабаровка!C37+Онгудай!C37+Шашикман!C37+Каракол!C37+НТалда!C37+Кулада!C37+Теньга!C37+Ело!C37+'СП 11'!C35+'СП 12'!C35+'СП 13'!C35</f>
        <v>0</v>
      </c>
      <c r="D37" s="13">
        <f>Иня!D37+Купчегень!D37+Хабаровка!D37+Онгудай!D37+Шашикман!D37+Каракол!D37+НТалда!D37+Кулада!D37+Теньга!D37+Ело!D37+'СП 11'!D35+'СП 12'!D35+'СП 13'!D35</f>
        <v>80</v>
      </c>
      <c r="E37" s="13">
        <f>Иня!E37+Купчегень!E37+Хабаровка!E37+Онгудай!E37+Шашикман!E37+Каракол!E37+НТалда!E37+Кулада!E37+Теньга!E37+Ело!E37+'СП 11'!E35+'СП 12'!E35+'СП 13'!E35</f>
        <v>115.1</v>
      </c>
      <c r="F37" s="52">
        <f t="shared" si="0"/>
        <v>1.43875</v>
      </c>
      <c r="G37" s="52">
        <f t="shared" si="1"/>
        <v>35.099999999999994</v>
      </c>
      <c r="H37" s="52" t="e">
        <f t="shared" si="2"/>
        <v>#DIV/0!</v>
      </c>
      <c r="I37" s="13">
        <f>Иня!I37+Купчегень!I37+Хабаровка!I37+Онгудай!I37+Шашикман!I37+Каракол!I37+НТалда!I37+Кулада!I37+Теньга!I37+Ело!I37</f>
        <v>103.1</v>
      </c>
      <c r="J37" s="52">
        <f t="shared" si="3"/>
        <v>111.63918525703201</v>
      </c>
    </row>
    <row r="38" spans="1:10" ht="12.75">
      <c r="A38" s="2" t="s">
        <v>54</v>
      </c>
      <c r="B38" s="2" t="s">
        <v>55</v>
      </c>
      <c r="C38" s="13">
        <f>Иня!C38+Купчегень!C38+Хабаровка!C38+Онгудай!C38+Шашикман!C38+Каракол!C38+НТалда!C38+Кулада!C38+Теньга!C38+Ело!C38+'СП 11'!C36+'СП 12'!C36+'СП 13'!C36</f>
        <v>0</v>
      </c>
      <c r="D38" s="13">
        <f>Иня!D38+Купчегень!D38+Хабаровка!D38+Онгудай!D38+Шашикман!D38+Каракол!D38+НТалда!D38+Кулада!D38+Теньга!D38+Ело!D38+'СП 11'!D36+'СП 12'!D36+'СП 13'!D36</f>
        <v>0</v>
      </c>
      <c r="E38" s="13">
        <f>Иня!E38+Купчегень!E38+Хабаровка!E38+Онгудай!E38+Шашикман!E38+Каракол!E38+НТалда!E38+Кулада!E38+Теньга!E38+Ело!E38+'СП 11'!E36+'СП 12'!E36+'СП 13'!E36</f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>
        <f>Иня!I38+Купчегень!I38+Хабаровка!I38+Онгудай!I38+Шашикман!I38+Каракол!I38+НТалда!I38+Кулада!I38+Теньга!I38+Ело!I38</f>
        <v>0</v>
      </c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J4"/>
    </sheetView>
  </sheetViews>
  <sheetFormatPr defaultColWidth="9.28125" defaultRowHeight="15"/>
  <cols>
    <col min="1" max="1" width="31.57421875" style="7" customWidth="1"/>
    <col min="2" max="2" width="18.140625" style="7" customWidth="1"/>
    <col min="3" max="3" width="12.28125" style="7" customWidth="1"/>
    <col min="4" max="5" width="11.57421875" style="7" customWidth="1"/>
    <col min="6" max="6" width="13.28125" style="7" customWidth="1"/>
    <col min="7" max="7" width="11.28125" style="7" customWidth="1"/>
    <col min="8" max="8" width="15.42187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100</v>
      </c>
      <c r="B1" s="15"/>
      <c r="C1" s="15"/>
      <c r="J1" s="9" t="s">
        <v>47</v>
      </c>
      <c r="K1" s="9"/>
    </row>
    <row r="3" spans="1:10" s="17" customFormat="1" ht="74.2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4.75" customHeight="1">
      <c r="A4" s="45" t="s">
        <v>4</v>
      </c>
      <c r="B4" s="46" t="s">
        <v>8</v>
      </c>
      <c r="C4" s="47">
        <f>C5+C18</f>
        <v>843</v>
      </c>
      <c r="D4" s="47">
        <f>D5+D18</f>
        <v>1016.2149999999999</v>
      </c>
      <c r="E4" s="47">
        <f>E5+E18</f>
        <v>1108.24474</v>
      </c>
      <c r="F4" s="47">
        <f>E4/D4</f>
        <v>1.0905612887036702</v>
      </c>
      <c r="G4" s="47">
        <f>E4-D4</f>
        <v>92.02974000000017</v>
      </c>
      <c r="H4" s="47">
        <f>E4/C4%</f>
        <v>131.46438196915778</v>
      </c>
      <c r="I4" s="47">
        <f>I5+I18</f>
        <v>1033.545</v>
      </c>
      <c r="J4" s="47">
        <f>E4/I4%</f>
        <v>107.22752661954728</v>
      </c>
    </row>
    <row r="5" spans="1:10" s="8" customFormat="1" ht="12.75">
      <c r="A5" s="42" t="s">
        <v>5</v>
      </c>
      <c r="B5" s="43"/>
      <c r="C5" s="44">
        <f>C6+C7+C11+C16+C17</f>
        <v>593</v>
      </c>
      <c r="D5" s="44">
        <f>D6+D7+D11+D16+D17</f>
        <v>688.764</v>
      </c>
      <c r="E5" s="44">
        <f>E6+E7+E11+E16+E17</f>
        <v>742.42437</v>
      </c>
      <c r="F5" s="44">
        <f aca="true" t="shared" si="0" ref="F5:F38">E5/D5</f>
        <v>1.0779082094883008</v>
      </c>
      <c r="G5" s="44">
        <f aca="true" t="shared" si="1" ref="G5:G38">E5-D5</f>
        <v>53.66036999999994</v>
      </c>
      <c r="H5" s="44">
        <f aca="true" t="shared" si="2" ref="H5:H38">E5/C5%</f>
        <v>125.19803878583474</v>
      </c>
      <c r="I5" s="51">
        <f>I6+I7+I11+I16+I17</f>
        <v>715</v>
      </c>
      <c r="J5" s="44">
        <f aca="true" t="shared" si="3" ref="J5:J38">E5/I5%</f>
        <v>103.83557622377621</v>
      </c>
    </row>
    <row r="6" spans="1:10" ht="15.75" customHeight="1">
      <c r="A6" s="4" t="s">
        <v>6</v>
      </c>
      <c r="B6" s="5" t="s">
        <v>7</v>
      </c>
      <c r="C6" s="13">
        <v>90</v>
      </c>
      <c r="D6" s="13">
        <v>127.689</v>
      </c>
      <c r="E6" s="13">
        <v>102.18015</v>
      </c>
      <c r="F6" s="52">
        <f t="shared" si="0"/>
        <v>0.8002267227404084</v>
      </c>
      <c r="G6" s="52">
        <f t="shared" si="1"/>
        <v>-25.508849999999995</v>
      </c>
      <c r="H6" s="52">
        <f t="shared" si="2"/>
        <v>113.53349999999999</v>
      </c>
      <c r="I6" s="13">
        <v>90</v>
      </c>
      <c r="J6" s="52">
        <f t="shared" si="3"/>
        <v>113.53349999999999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20</v>
      </c>
      <c r="D7" s="11">
        <f>D8+D9+D10</f>
        <v>8.022</v>
      </c>
      <c r="E7" s="11">
        <f>E8+E9+E10</f>
        <v>1.98304</v>
      </c>
      <c r="F7" s="52">
        <f t="shared" si="0"/>
        <v>0.24720019945150834</v>
      </c>
      <c r="G7" s="52">
        <f t="shared" si="1"/>
        <v>-6.03896</v>
      </c>
      <c r="H7" s="52">
        <f t="shared" si="2"/>
        <v>9.915199999999999</v>
      </c>
      <c r="I7" s="11">
        <f>I8+I9+I10</f>
        <v>2</v>
      </c>
      <c r="J7" s="52">
        <f t="shared" si="3"/>
        <v>99.15199999999999</v>
      </c>
    </row>
    <row r="8" spans="1:10" ht="25.5" hidden="1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/>
      <c r="J8" s="52" t="e">
        <f t="shared" si="3"/>
        <v>#DIV/0!</v>
      </c>
    </row>
    <row r="9" spans="1:10" ht="25.5">
      <c r="A9" s="1" t="s">
        <v>1</v>
      </c>
      <c r="B9" s="6" t="s">
        <v>57</v>
      </c>
      <c r="C9" s="13">
        <v>20</v>
      </c>
      <c r="D9" s="13">
        <v>8.022</v>
      </c>
      <c r="E9" s="13">
        <v>1.98304</v>
      </c>
      <c r="F9" s="52">
        <f t="shared" si="0"/>
        <v>0.24720019945150834</v>
      </c>
      <c r="G9" s="52">
        <f t="shared" si="1"/>
        <v>-6.03896</v>
      </c>
      <c r="H9" s="52">
        <f t="shared" si="2"/>
        <v>9.915199999999999</v>
      </c>
      <c r="I9" s="13">
        <v>2</v>
      </c>
      <c r="J9" s="52">
        <f t="shared" si="3"/>
        <v>99.15199999999999</v>
      </c>
    </row>
    <row r="10" spans="1:10" ht="38.25" hidden="1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/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480</v>
      </c>
      <c r="D11" s="11">
        <f>D12+D13</f>
        <v>552.653</v>
      </c>
      <c r="E11" s="11">
        <f>E12+E13</f>
        <v>636.25812</v>
      </c>
      <c r="F11" s="52">
        <f t="shared" si="0"/>
        <v>1.1512795913529827</v>
      </c>
      <c r="G11" s="52">
        <f t="shared" si="1"/>
        <v>83.60511999999994</v>
      </c>
      <c r="H11" s="52">
        <f t="shared" si="2"/>
        <v>132.553775</v>
      </c>
      <c r="I11" s="11">
        <f>I12+I13</f>
        <v>620</v>
      </c>
      <c r="J11" s="52">
        <f t="shared" si="3"/>
        <v>102.62227741935483</v>
      </c>
    </row>
    <row r="12" spans="1:10" ht="25.5">
      <c r="A12" s="1" t="s">
        <v>52</v>
      </c>
      <c r="B12" s="6" t="s">
        <v>15</v>
      </c>
      <c r="C12" s="13">
        <v>200</v>
      </c>
      <c r="D12" s="13">
        <v>208.449</v>
      </c>
      <c r="E12" s="13">
        <v>253.2774</v>
      </c>
      <c r="F12" s="52">
        <f t="shared" si="0"/>
        <v>1.215056920397795</v>
      </c>
      <c r="G12" s="52">
        <f t="shared" si="1"/>
        <v>44.82839999999999</v>
      </c>
      <c r="H12" s="52">
        <f t="shared" si="2"/>
        <v>126.6387</v>
      </c>
      <c r="I12" s="13">
        <v>250</v>
      </c>
      <c r="J12" s="52">
        <f t="shared" si="3"/>
        <v>101.31096</v>
      </c>
    </row>
    <row r="13" spans="1:10" ht="25.5">
      <c r="A13" s="40" t="s">
        <v>83</v>
      </c>
      <c r="B13" s="41" t="s">
        <v>84</v>
      </c>
      <c r="C13" s="13">
        <f>C14+C15</f>
        <v>280</v>
      </c>
      <c r="D13" s="13">
        <f>D14+D15</f>
        <v>344.204</v>
      </c>
      <c r="E13" s="13">
        <f>E14+E15</f>
        <v>382.98072</v>
      </c>
      <c r="F13" s="52">
        <f t="shared" si="0"/>
        <v>1.1126562155001105</v>
      </c>
      <c r="G13" s="52">
        <f t="shared" si="1"/>
        <v>38.77672000000001</v>
      </c>
      <c r="H13" s="52">
        <f t="shared" si="2"/>
        <v>136.7788285714286</v>
      </c>
      <c r="I13" s="13">
        <f>I14+I15</f>
        <v>370</v>
      </c>
      <c r="J13" s="52">
        <f t="shared" si="3"/>
        <v>103.50830270270271</v>
      </c>
    </row>
    <row r="14" spans="1:10" ht="25.5">
      <c r="A14" s="40" t="s">
        <v>81</v>
      </c>
      <c r="B14" s="41" t="s">
        <v>85</v>
      </c>
      <c r="C14" s="13">
        <v>50</v>
      </c>
      <c r="D14" s="13">
        <v>118.642</v>
      </c>
      <c r="E14" s="13">
        <v>127.9218</v>
      </c>
      <c r="F14" s="52">
        <f t="shared" si="0"/>
        <v>1.0782168203502975</v>
      </c>
      <c r="G14" s="52">
        <f t="shared" si="1"/>
        <v>9.279800000000009</v>
      </c>
      <c r="H14" s="52">
        <f t="shared" si="2"/>
        <v>255.8436</v>
      </c>
      <c r="I14" s="13">
        <v>120</v>
      </c>
      <c r="J14" s="52">
        <f t="shared" si="3"/>
        <v>106.6015</v>
      </c>
    </row>
    <row r="15" spans="1:10" ht="25.5">
      <c r="A15" s="40" t="s">
        <v>82</v>
      </c>
      <c r="B15" s="41" t="s">
        <v>86</v>
      </c>
      <c r="C15" s="13">
        <v>230</v>
      </c>
      <c r="D15" s="13">
        <v>225.562</v>
      </c>
      <c r="E15" s="13">
        <v>255.05892</v>
      </c>
      <c r="F15" s="52">
        <f t="shared" si="0"/>
        <v>1.1307707858593201</v>
      </c>
      <c r="G15" s="52">
        <f t="shared" si="1"/>
        <v>29.49691999999999</v>
      </c>
      <c r="H15" s="52">
        <f t="shared" si="2"/>
        <v>110.89518260869566</v>
      </c>
      <c r="I15" s="13">
        <v>250</v>
      </c>
      <c r="J15" s="52">
        <f t="shared" si="3"/>
        <v>102.023568</v>
      </c>
    </row>
    <row r="16" spans="1:10" ht="12" customHeight="1">
      <c r="A16" s="3" t="s">
        <v>19</v>
      </c>
      <c r="B16" s="5" t="s">
        <v>18</v>
      </c>
      <c r="C16" s="11">
        <v>3</v>
      </c>
      <c r="D16" s="11">
        <v>0.4</v>
      </c>
      <c r="E16" s="11">
        <v>2</v>
      </c>
      <c r="F16" s="52">
        <f t="shared" si="0"/>
        <v>5</v>
      </c>
      <c r="G16" s="52">
        <f t="shared" si="1"/>
        <v>1.6</v>
      </c>
      <c r="H16" s="52">
        <f t="shared" si="2"/>
        <v>66.66666666666667</v>
      </c>
      <c r="I16" s="11">
        <v>3</v>
      </c>
      <c r="J16" s="52">
        <f t="shared" si="3"/>
        <v>66.66666666666667</v>
      </c>
    </row>
    <row r="17" spans="1:10" ht="38.25">
      <c r="A17" s="3" t="s">
        <v>21</v>
      </c>
      <c r="B17" s="5" t="s">
        <v>20</v>
      </c>
      <c r="C17" s="11">
        <v>0</v>
      </c>
      <c r="D17" s="11">
        <v>0</v>
      </c>
      <c r="E17" s="11">
        <v>0.00306</v>
      </c>
      <c r="F17" s="52" t="e">
        <f t="shared" si="0"/>
        <v>#DIV/0!</v>
      </c>
      <c r="G17" s="52">
        <f t="shared" si="1"/>
        <v>0.00306</v>
      </c>
      <c r="H17" s="52" t="e">
        <f t="shared" si="2"/>
        <v>#DIV/0!</v>
      </c>
      <c r="I17" s="11"/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250</v>
      </c>
      <c r="D18" s="50">
        <f>D19+D27+D30+D33+D34+D35</f>
        <v>327.45099999999996</v>
      </c>
      <c r="E18" s="50">
        <f>E19+E27+E30+E33+E34+E35</f>
        <v>365.82037</v>
      </c>
      <c r="F18" s="44">
        <f t="shared" si="0"/>
        <v>1.11717591334276</v>
      </c>
      <c r="G18" s="44">
        <f t="shared" si="1"/>
        <v>38.36937000000006</v>
      </c>
      <c r="H18" s="44">
        <f t="shared" si="2"/>
        <v>146.328148</v>
      </c>
      <c r="I18" s="50">
        <f>I19+I27+I30+I33+I34+I35</f>
        <v>318.545</v>
      </c>
      <c r="J18" s="44">
        <f t="shared" si="3"/>
        <v>114.84103344896324</v>
      </c>
    </row>
    <row r="19" spans="1:10" s="8" customFormat="1" ht="51">
      <c r="A19" s="3" t="s">
        <v>24</v>
      </c>
      <c r="B19" s="5" t="s">
        <v>23</v>
      </c>
      <c r="C19" s="11">
        <f>C20+C21+C24+C25+C26</f>
        <v>250</v>
      </c>
      <c r="D19" s="11">
        <f>D20+D21+D24+D25+D26</f>
        <v>322.95099999999996</v>
      </c>
      <c r="E19" s="11">
        <f>E20+E21+E24+E25+E26</f>
        <v>361.02924</v>
      </c>
      <c r="F19" s="52">
        <f t="shared" si="0"/>
        <v>1.1179071747726437</v>
      </c>
      <c r="G19" s="52">
        <f t="shared" si="1"/>
        <v>38.07824000000005</v>
      </c>
      <c r="H19" s="52">
        <f t="shared" si="2"/>
        <v>144.411696</v>
      </c>
      <c r="I19" s="11">
        <f>I20+I21+I22+I23+I24+I25+I26</f>
        <v>318.545</v>
      </c>
      <c r="J19" s="52">
        <f t="shared" si="3"/>
        <v>113.336966519644</v>
      </c>
    </row>
    <row r="20" spans="1:10" ht="30" customHeight="1">
      <c r="A20" s="2" t="s">
        <v>53</v>
      </c>
      <c r="B20" s="2" t="s">
        <v>25</v>
      </c>
      <c r="C20" s="13">
        <v>0</v>
      </c>
      <c r="D20" s="13">
        <v>0</v>
      </c>
      <c r="E20" s="13"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/>
      <c r="J20" s="52" t="e">
        <f t="shared" si="3"/>
        <v>#DIV/0!</v>
      </c>
    </row>
    <row r="21" spans="1:10" ht="127.5">
      <c r="A21" s="36" t="s">
        <v>27</v>
      </c>
      <c r="B21" s="2" t="s">
        <v>26</v>
      </c>
      <c r="C21" s="13">
        <f>C22+C23</f>
        <v>250</v>
      </c>
      <c r="D21" s="13">
        <f>D22+D23</f>
        <v>322.95099999999996</v>
      </c>
      <c r="E21" s="13">
        <f>E22+E23</f>
        <v>361.02924</v>
      </c>
      <c r="F21" s="52">
        <f t="shared" si="0"/>
        <v>1.1179071747726437</v>
      </c>
      <c r="G21" s="52">
        <f t="shared" si="1"/>
        <v>38.07824000000005</v>
      </c>
      <c r="H21" s="52">
        <f t="shared" si="2"/>
        <v>144.411696</v>
      </c>
      <c r="I21" s="13"/>
      <c r="J21" s="52" t="e">
        <f t="shared" si="3"/>
        <v>#DIV/0!</v>
      </c>
    </row>
    <row r="22" spans="1:10" ht="38.25">
      <c r="A22" s="36" t="s">
        <v>66</v>
      </c>
      <c r="B22" s="2" t="s">
        <v>72</v>
      </c>
      <c r="C22" s="13">
        <v>250</v>
      </c>
      <c r="D22" s="13">
        <v>284.787</v>
      </c>
      <c r="E22" s="13">
        <v>332.82924</v>
      </c>
      <c r="F22" s="52">
        <f t="shared" si="0"/>
        <v>1.168695340728334</v>
      </c>
      <c r="G22" s="52">
        <f t="shared" si="1"/>
        <v>48.04224000000005</v>
      </c>
      <c r="H22" s="52">
        <f t="shared" si="2"/>
        <v>133.131696</v>
      </c>
      <c r="I22" s="13">
        <v>290.345</v>
      </c>
      <c r="J22" s="52">
        <f t="shared" si="3"/>
        <v>114.63233050336669</v>
      </c>
    </row>
    <row r="23" spans="1:10" ht="25.5">
      <c r="A23" s="36" t="s">
        <v>67</v>
      </c>
      <c r="B23" s="2" t="s">
        <v>71</v>
      </c>
      <c r="C23" s="13">
        <v>0</v>
      </c>
      <c r="D23" s="13">
        <v>38.164</v>
      </c>
      <c r="E23" s="13">
        <v>28.2</v>
      </c>
      <c r="F23" s="52">
        <f t="shared" si="0"/>
        <v>0.7389162561576355</v>
      </c>
      <c r="G23" s="52">
        <f t="shared" si="1"/>
        <v>-9.964000000000002</v>
      </c>
      <c r="H23" s="52" t="e">
        <f t="shared" si="2"/>
        <v>#DIV/0!</v>
      </c>
      <c r="I23" s="13">
        <v>28.2</v>
      </c>
      <c r="J23" s="52">
        <f t="shared" si="3"/>
        <v>100</v>
      </c>
    </row>
    <row r="24" spans="1:10" ht="24.75" customHeight="1">
      <c r="A24" s="37" t="s">
        <v>62</v>
      </c>
      <c r="B24" s="37" t="s">
        <v>63</v>
      </c>
      <c r="C24" s="13">
        <v>0</v>
      </c>
      <c r="D24" s="13">
        <v>0</v>
      </c>
      <c r="E24" s="13"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/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v>0</v>
      </c>
      <c r="D25" s="13">
        <v>0</v>
      </c>
      <c r="E25" s="13"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/>
      <c r="J25" s="52" t="e">
        <f t="shared" si="3"/>
        <v>#DIV/0!</v>
      </c>
    </row>
    <row r="26" spans="1:10" ht="63" customHeight="1">
      <c r="A26" s="36" t="s">
        <v>29</v>
      </c>
      <c r="B26" s="2" t="s">
        <v>28</v>
      </c>
      <c r="C26" s="13">
        <v>0</v>
      </c>
      <c r="D26" s="13">
        <v>0</v>
      </c>
      <c r="E26" s="13"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/>
      <c r="J26" s="52" t="e">
        <f t="shared" si="3"/>
        <v>#DIV/0!</v>
      </c>
    </row>
    <row r="27" spans="1:10" ht="49.5" customHeight="1">
      <c r="A27" s="3" t="s">
        <v>58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0</v>
      </c>
      <c r="F27" s="52" t="e">
        <f t="shared" si="0"/>
        <v>#DIV/0!</v>
      </c>
      <c r="G27" s="52">
        <f t="shared" si="1"/>
        <v>0</v>
      </c>
      <c r="H27" s="52" t="e">
        <f t="shared" si="2"/>
        <v>#DIV/0!</v>
      </c>
      <c r="I27" s="11">
        <f>I28+I29</f>
        <v>0</v>
      </c>
      <c r="J27" s="52" t="e">
        <f t="shared" si="3"/>
        <v>#DIV/0!</v>
      </c>
    </row>
    <row r="28" spans="1:10" ht="17.25" customHeight="1">
      <c r="A28" s="2" t="s">
        <v>64</v>
      </c>
      <c r="B28" s="3" t="s">
        <v>69</v>
      </c>
      <c r="C28" s="13">
        <v>0</v>
      </c>
      <c r="D28" s="13">
        <v>0</v>
      </c>
      <c r="E28" s="13">
        <v>0</v>
      </c>
      <c r="F28" s="52" t="e">
        <f t="shared" si="0"/>
        <v>#DIV/0!</v>
      </c>
      <c r="G28" s="52">
        <f t="shared" si="1"/>
        <v>0</v>
      </c>
      <c r="H28" s="52" t="e">
        <f t="shared" si="2"/>
        <v>#DIV/0!</v>
      </c>
      <c r="I28" s="13"/>
      <c r="J28" s="52" t="e">
        <f t="shared" si="3"/>
        <v>#DIV/0!</v>
      </c>
    </row>
    <row r="29" spans="1:10" ht="18" customHeight="1">
      <c r="A29" s="2" t="s">
        <v>65</v>
      </c>
      <c r="B29" s="3" t="s">
        <v>70</v>
      </c>
      <c r="C29" s="13">
        <v>0</v>
      </c>
      <c r="D29" s="13">
        <v>0</v>
      </c>
      <c r="E29" s="13"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/>
      <c r="J29" s="52" t="e">
        <f t="shared" si="3"/>
        <v>#DIV/0!</v>
      </c>
    </row>
    <row r="30" spans="1:10" s="8" customFormat="1" ht="18.75" customHeight="1">
      <c r="A30" s="3" t="s">
        <v>32</v>
      </c>
      <c r="B30" s="3" t="s">
        <v>31</v>
      </c>
      <c r="C30" s="11">
        <f>C31+C32</f>
        <v>0</v>
      </c>
      <c r="D30" s="11">
        <f>D31+D32</f>
        <v>0</v>
      </c>
      <c r="E30" s="11">
        <f>E31+E32</f>
        <v>0</v>
      </c>
      <c r="F30" s="52" t="e">
        <f t="shared" si="0"/>
        <v>#DIV/0!</v>
      </c>
      <c r="G30" s="52">
        <f t="shared" si="1"/>
        <v>0</v>
      </c>
      <c r="H30" s="52" t="e">
        <f t="shared" si="2"/>
        <v>#DIV/0!</v>
      </c>
      <c r="I30" s="11">
        <f>I31+I32</f>
        <v>0</v>
      </c>
      <c r="J30" s="52" t="e">
        <f t="shared" si="3"/>
        <v>#DIV/0!</v>
      </c>
    </row>
    <row r="31" spans="1:10" ht="15" customHeight="1">
      <c r="A31" s="36" t="s">
        <v>33</v>
      </c>
      <c r="B31" s="2" t="s">
        <v>41</v>
      </c>
      <c r="C31" s="13">
        <v>0</v>
      </c>
      <c r="D31" s="13">
        <v>0</v>
      </c>
      <c r="E31" s="13">
        <v>0</v>
      </c>
      <c r="F31" s="52" t="e">
        <f t="shared" si="0"/>
        <v>#DIV/0!</v>
      </c>
      <c r="G31" s="52">
        <f t="shared" si="1"/>
        <v>0</v>
      </c>
      <c r="H31" s="52" t="e">
        <f t="shared" si="2"/>
        <v>#DIV/0!</v>
      </c>
      <c r="I31" s="13"/>
      <c r="J31" s="52" t="e">
        <f t="shared" si="3"/>
        <v>#DIV/0!</v>
      </c>
    </row>
    <row r="32" spans="1:10" ht="51.75" customHeight="1">
      <c r="A32" s="36" t="s">
        <v>59</v>
      </c>
      <c r="B32" s="2" t="s">
        <v>42</v>
      </c>
      <c r="C32" s="13">
        <v>0</v>
      </c>
      <c r="D32" s="13">
        <v>0</v>
      </c>
      <c r="E32" s="13">
        <v>0</v>
      </c>
      <c r="F32" s="52" t="e">
        <f t="shared" si="0"/>
        <v>#DIV/0!</v>
      </c>
      <c r="G32" s="52">
        <f t="shared" si="1"/>
        <v>0</v>
      </c>
      <c r="H32" s="52" t="e">
        <f t="shared" si="2"/>
        <v>#DIV/0!</v>
      </c>
      <c r="I32" s="13"/>
      <c r="J32" s="52" t="e">
        <f t="shared" si="3"/>
        <v>#DIV/0!</v>
      </c>
    </row>
    <row r="33" spans="1:10" ht="39" customHeight="1">
      <c r="A33" s="2" t="s">
        <v>36</v>
      </c>
      <c r="B33" s="3" t="s">
        <v>35</v>
      </c>
      <c r="C33" s="13">
        <v>0</v>
      </c>
      <c r="D33" s="13">
        <v>0</v>
      </c>
      <c r="E33" s="13"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/>
      <c r="J33" s="52" t="e">
        <f t="shared" si="3"/>
        <v>#DIV/0!</v>
      </c>
    </row>
    <row r="34" spans="1:10" ht="15" customHeight="1">
      <c r="A34" s="2" t="s">
        <v>37</v>
      </c>
      <c r="B34" s="3" t="s">
        <v>39</v>
      </c>
      <c r="C34" s="13">
        <v>0</v>
      </c>
      <c r="D34" s="13">
        <v>4.5</v>
      </c>
      <c r="E34" s="13">
        <v>4.79113</v>
      </c>
      <c r="F34" s="52">
        <f t="shared" si="0"/>
        <v>1.0646955555555555</v>
      </c>
      <c r="G34" s="52">
        <f t="shared" si="1"/>
        <v>0.2911299999999999</v>
      </c>
      <c r="H34" s="52" t="e">
        <f t="shared" si="2"/>
        <v>#DIV/0!</v>
      </c>
      <c r="I34" s="13"/>
      <c r="J34" s="52" t="e">
        <f t="shared" si="3"/>
        <v>#DIV/0!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0</v>
      </c>
      <c r="E35" s="11">
        <f>E36+E37+E38</f>
        <v>0</v>
      </c>
      <c r="F35" s="52" t="e">
        <f t="shared" si="0"/>
        <v>#DIV/0!</v>
      </c>
      <c r="G35" s="52">
        <f t="shared" si="1"/>
        <v>0</v>
      </c>
      <c r="H35" s="52" t="e">
        <f t="shared" si="2"/>
        <v>#DIV/0!</v>
      </c>
      <c r="I35" s="11">
        <f>I36+I37+I38</f>
        <v>0</v>
      </c>
      <c r="J35" s="52" t="e">
        <f t="shared" si="3"/>
        <v>#DIV/0!</v>
      </c>
    </row>
    <row r="36" spans="1:10" ht="16.5" customHeight="1">
      <c r="A36" s="2" t="s">
        <v>44</v>
      </c>
      <c r="B36" s="2" t="s">
        <v>43</v>
      </c>
      <c r="C36" s="13">
        <v>0</v>
      </c>
      <c r="D36" s="13">
        <v>0</v>
      </c>
      <c r="E36" s="13">
        <v>0</v>
      </c>
      <c r="F36" s="52" t="e">
        <f t="shared" si="0"/>
        <v>#DIV/0!</v>
      </c>
      <c r="G36" s="52">
        <f t="shared" si="1"/>
        <v>0</v>
      </c>
      <c r="H36" s="52" t="e">
        <f t="shared" si="2"/>
        <v>#DIV/0!</v>
      </c>
      <c r="I36" s="13"/>
      <c r="J36" s="52" t="e">
        <f t="shared" si="3"/>
        <v>#DIV/0!</v>
      </c>
    </row>
    <row r="37" spans="1:10" ht="25.5">
      <c r="A37" s="2" t="s">
        <v>45</v>
      </c>
      <c r="B37" s="2" t="s">
        <v>46</v>
      </c>
      <c r="C37" s="13">
        <v>0</v>
      </c>
      <c r="D37" s="13">
        <v>0</v>
      </c>
      <c r="E37" s="13">
        <v>0</v>
      </c>
      <c r="F37" s="52" t="e">
        <f t="shared" si="0"/>
        <v>#DIV/0!</v>
      </c>
      <c r="G37" s="52">
        <f t="shared" si="1"/>
        <v>0</v>
      </c>
      <c r="H37" s="52" t="e">
        <f t="shared" si="2"/>
        <v>#DIV/0!</v>
      </c>
      <c r="I37" s="13"/>
      <c r="J37" s="52" t="e">
        <f t="shared" si="3"/>
        <v>#DIV/0!</v>
      </c>
    </row>
    <row r="38" spans="1:10" ht="25.5">
      <c r="A38" s="2" t="s">
        <v>54</v>
      </c>
      <c r="B38" s="2" t="s">
        <v>55</v>
      </c>
      <c r="C38" s="13">
        <v>0</v>
      </c>
      <c r="D38" s="13">
        <v>0</v>
      </c>
      <c r="E38" s="13"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/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J4"/>
    </sheetView>
  </sheetViews>
  <sheetFormatPr defaultColWidth="9.28125" defaultRowHeight="15"/>
  <cols>
    <col min="1" max="1" width="36.140625" style="7" customWidth="1"/>
    <col min="2" max="2" width="20.140625" style="7" customWidth="1"/>
    <col min="3" max="3" width="12.5742187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101</v>
      </c>
      <c r="B1" s="15"/>
      <c r="C1" s="15"/>
      <c r="J1" s="9" t="s">
        <v>47</v>
      </c>
      <c r="K1" s="9"/>
    </row>
    <row r="3" spans="1:10" s="17" customFormat="1" ht="78.7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1" customHeight="1">
      <c r="A4" s="45" t="s">
        <v>4</v>
      </c>
      <c r="B4" s="46" t="s">
        <v>8</v>
      </c>
      <c r="C4" s="47">
        <f>C5+C18</f>
        <v>296.991</v>
      </c>
      <c r="D4" s="47">
        <f>D5+D18</f>
        <v>336.237</v>
      </c>
      <c r="E4" s="47">
        <f>E5+E18</f>
        <v>274.34709</v>
      </c>
      <c r="F4" s="47">
        <f>E4/D4</f>
        <v>0.81593367178508</v>
      </c>
      <c r="G4" s="47">
        <f>E4-D4</f>
        <v>-61.88991000000004</v>
      </c>
      <c r="H4" s="47">
        <f>E4/C4%</f>
        <v>92.3755568350556</v>
      </c>
      <c r="I4" s="47">
        <f>I5+I18</f>
        <v>296.991</v>
      </c>
      <c r="J4" s="47">
        <f>E4/I4%</f>
        <v>92.3755568350556</v>
      </c>
    </row>
    <row r="5" spans="1:10" s="8" customFormat="1" ht="12.75">
      <c r="A5" s="42" t="s">
        <v>5</v>
      </c>
      <c r="B5" s="43"/>
      <c r="C5" s="44">
        <f>C6+C7+C11+C16+C17</f>
        <v>296.991</v>
      </c>
      <c r="D5" s="44">
        <f>D6+D7+D11+D16+D17</f>
        <v>336.237</v>
      </c>
      <c r="E5" s="44">
        <f>E6+E7+E11+E16+E17</f>
        <v>270.53909</v>
      </c>
      <c r="F5" s="44">
        <f aca="true" t="shared" si="0" ref="F5:F38">E5/D5</f>
        <v>0.8046083268646816</v>
      </c>
      <c r="G5" s="44">
        <f aca="true" t="shared" si="1" ref="G5:G38">E5-D5</f>
        <v>-65.69791000000004</v>
      </c>
      <c r="H5" s="44">
        <f aca="true" t="shared" si="2" ref="H5:H38">E5/C5%</f>
        <v>91.09336309854507</v>
      </c>
      <c r="I5" s="51">
        <f>I6+I7+I11+I16+I17</f>
        <v>296.991</v>
      </c>
      <c r="J5" s="44">
        <f aca="true" t="shared" si="3" ref="J5:J38">E5/I5%</f>
        <v>91.09336309854507</v>
      </c>
    </row>
    <row r="6" spans="1:10" ht="15.75" customHeight="1">
      <c r="A6" s="4" t="s">
        <v>6</v>
      </c>
      <c r="B6" s="5" t="s">
        <v>7</v>
      </c>
      <c r="C6" s="13">
        <v>65</v>
      </c>
      <c r="D6" s="13">
        <v>76.791</v>
      </c>
      <c r="E6" s="13">
        <v>82.05105</v>
      </c>
      <c r="F6" s="52">
        <f t="shared" si="0"/>
        <v>1.0684982615150214</v>
      </c>
      <c r="G6" s="52">
        <f t="shared" si="1"/>
        <v>5.260050000000007</v>
      </c>
      <c r="H6" s="52">
        <f t="shared" si="2"/>
        <v>126.23238461538462</v>
      </c>
      <c r="I6" s="13">
        <v>65</v>
      </c>
      <c r="J6" s="52">
        <f t="shared" si="3"/>
        <v>126.23238461538462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2</v>
      </c>
      <c r="D7" s="11">
        <f>D8+D9+D10</f>
        <v>39.251</v>
      </c>
      <c r="E7" s="11">
        <f>E8+E9+E10</f>
        <v>12.8781</v>
      </c>
      <c r="F7" s="52">
        <f t="shared" si="0"/>
        <v>0.3280960994624341</v>
      </c>
      <c r="G7" s="52">
        <f t="shared" si="1"/>
        <v>-26.372899999999998</v>
      </c>
      <c r="H7" s="52">
        <f t="shared" si="2"/>
        <v>643.905</v>
      </c>
      <c r="I7" s="11">
        <f>I8+I9+I10</f>
        <v>12</v>
      </c>
      <c r="J7" s="52">
        <f t="shared" si="3"/>
        <v>107.31750000000001</v>
      </c>
    </row>
    <row r="8" spans="1:10" ht="25.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/>
      <c r="J8" s="52" t="e">
        <f t="shared" si="3"/>
        <v>#DIV/0!</v>
      </c>
    </row>
    <row r="9" spans="1:10" ht="25.5">
      <c r="A9" s="1" t="s">
        <v>1</v>
      </c>
      <c r="B9" s="6" t="s">
        <v>57</v>
      </c>
      <c r="C9" s="13">
        <v>2</v>
      </c>
      <c r="D9" s="13">
        <v>39.251</v>
      </c>
      <c r="E9" s="13">
        <v>12.8781</v>
      </c>
      <c r="F9" s="52">
        <f t="shared" si="0"/>
        <v>0.3280960994624341</v>
      </c>
      <c r="G9" s="52">
        <f t="shared" si="1"/>
        <v>-26.372899999999998</v>
      </c>
      <c r="H9" s="52">
        <f t="shared" si="2"/>
        <v>643.905</v>
      </c>
      <c r="I9" s="13">
        <v>12</v>
      </c>
      <c r="J9" s="52">
        <f t="shared" si="3"/>
        <v>107.31750000000001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/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229.99099999999999</v>
      </c>
      <c r="D11" s="11">
        <f>D12+D13</f>
        <v>220.39000000000001</v>
      </c>
      <c r="E11" s="11">
        <f>E12+E13</f>
        <v>175.60994</v>
      </c>
      <c r="F11" s="52">
        <f t="shared" si="0"/>
        <v>0.7968144652661191</v>
      </c>
      <c r="G11" s="52">
        <f t="shared" si="1"/>
        <v>-44.78006000000002</v>
      </c>
      <c r="H11" s="52">
        <f t="shared" si="2"/>
        <v>76.35513563574227</v>
      </c>
      <c r="I11" s="11">
        <f>I12+I13</f>
        <v>219.99099999999999</v>
      </c>
      <c r="J11" s="52">
        <f t="shared" si="3"/>
        <v>79.82596560768394</v>
      </c>
    </row>
    <row r="12" spans="1:10" ht="25.5">
      <c r="A12" s="1" t="s">
        <v>52</v>
      </c>
      <c r="B12" s="6" t="s">
        <v>15</v>
      </c>
      <c r="C12" s="13">
        <v>25</v>
      </c>
      <c r="D12" s="13">
        <v>64.439</v>
      </c>
      <c r="E12" s="13">
        <v>64.5908</v>
      </c>
      <c r="F12" s="52">
        <f t="shared" si="0"/>
        <v>1.0023557162587875</v>
      </c>
      <c r="G12" s="52">
        <f t="shared" si="1"/>
        <v>0.1518000000000086</v>
      </c>
      <c r="H12" s="52">
        <f t="shared" si="2"/>
        <v>258.3632</v>
      </c>
      <c r="I12" s="13">
        <v>60</v>
      </c>
      <c r="J12" s="52">
        <f t="shared" si="3"/>
        <v>107.65133333333334</v>
      </c>
    </row>
    <row r="13" spans="1:10" ht="25.5">
      <c r="A13" s="40" t="s">
        <v>83</v>
      </c>
      <c r="B13" s="41" t="s">
        <v>84</v>
      </c>
      <c r="C13" s="13">
        <f>C14+C15</f>
        <v>204.99099999999999</v>
      </c>
      <c r="D13" s="13">
        <f>D14+D15</f>
        <v>155.95100000000002</v>
      </c>
      <c r="E13" s="13">
        <f>E14+E15</f>
        <v>111.01914000000001</v>
      </c>
      <c r="F13" s="52">
        <f t="shared" si="0"/>
        <v>0.7118847586741989</v>
      </c>
      <c r="G13" s="52">
        <f t="shared" si="1"/>
        <v>-44.931860000000015</v>
      </c>
      <c r="H13" s="52">
        <f t="shared" si="2"/>
        <v>54.1580557195194</v>
      </c>
      <c r="I13" s="13">
        <f>I14+I15</f>
        <v>159.99099999999999</v>
      </c>
      <c r="J13" s="52">
        <f t="shared" si="3"/>
        <v>69.39086573619767</v>
      </c>
    </row>
    <row r="14" spans="1:10" ht="25.5">
      <c r="A14" s="40" t="s">
        <v>81</v>
      </c>
      <c r="B14" s="41" t="s">
        <v>85</v>
      </c>
      <c r="C14" s="13">
        <v>130</v>
      </c>
      <c r="D14" s="13">
        <v>72.296</v>
      </c>
      <c r="E14" s="13">
        <v>20.96414</v>
      </c>
      <c r="F14" s="52">
        <f t="shared" si="0"/>
        <v>0.289976485559367</v>
      </c>
      <c r="G14" s="52">
        <f t="shared" si="1"/>
        <v>-51.331860000000006</v>
      </c>
      <c r="H14" s="52">
        <f t="shared" si="2"/>
        <v>16.126261538461538</v>
      </c>
      <c r="I14" s="13">
        <v>85</v>
      </c>
      <c r="J14" s="52">
        <f t="shared" si="3"/>
        <v>24.66369411764706</v>
      </c>
    </row>
    <row r="15" spans="1:10" ht="25.5">
      <c r="A15" s="40" t="s">
        <v>82</v>
      </c>
      <c r="B15" s="41" t="s">
        <v>86</v>
      </c>
      <c r="C15" s="13">
        <v>74.991</v>
      </c>
      <c r="D15" s="13">
        <v>83.655</v>
      </c>
      <c r="E15" s="13">
        <v>90.055</v>
      </c>
      <c r="F15" s="52">
        <f t="shared" si="0"/>
        <v>1.0765046918893073</v>
      </c>
      <c r="G15" s="52">
        <f t="shared" si="1"/>
        <v>6.400000000000006</v>
      </c>
      <c r="H15" s="52">
        <f t="shared" si="2"/>
        <v>120.08774386259687</v>
      </c>
      <c r="I15" s="13">
        <v>74.991</v>
      </c>
      <c r="J15" s="52">
        <f t="shared" si="3"/>
        <v>120.08774386259687</v>
      </c>
    </row>
    <row r="16" spans="1:10" ht="12" customHeight="1">
      <c r="A16" s="3" t="s">
        <v>19</v>
      </c>
      <c r="B16" s="5" t="s">
        <v>18</v>
      </c>
      <c r="C16" s="11">
        <v>0</v>
      </c>
      <c r="D16" s="11"/>
      <c r="E16" s="11"/>
      <c r="F16" s="52" t="e">
        <f t="shared" si="0"/>
        <v>#DIV/0!</v>
      </c>
      <c r="G16" s="52">
        <f t="shared" si="1"/>
        <v>0</v>
      </c>
      <c r="H16" s="52" t="e">
        <f t="shared" si="2"/>
        <v>#DIV/0!</v>
      </c>
      <c r="I16" s="11"/>
      <c r="J16" s="52" t="e">
        <f t="shared" si="3"/>
        <v>#DIV/0!</v>
      </c>
    </row>
    <row r="17" spans="1:10" ht="38.25">
      <c r="A17" s="3" t="s">
        <v>21</v>
      </c>
      <c r="B17" s="5" t="s">
        <v>20</v>
      </c>
      <c r="C17" s="11">
        <v>0</v>
      </c>
      <c r="D17" s="11">
        <v>-0.195</v>
      </c>
      <c r="E17" s="11">
        <v>0</v>
      </c>
      <c r="F17" s="52">
        <f t="shared" si="0"/>
        <v>0</v>
      </c>
      <c r="G17" s="52">
        <f t="shared" si="1"/>
        <v>0.195</v>
      </c>
      <c r="H17" s="52" t="e">
        <f t="shared" si="2"/>
        <v>#DIV/0!</v>
      </c>
      <c r="I17" s="11"/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0</v>
      </c>
      <c r="D18" s="50">
        <f>D19+D27+D30+D33+D34+D35</f>
        <v>0</v>
      </c>
      <c r="E18" s="50">
        <f>E19+E27+E30+E33+E34+E35</f>
        <v>3.808</v>
      </c>
      <c r="F18" s="44" t="e">
        <f t="shared" si="0"/>
        <v>#DIV/0!</v>
      </c>
      <c r="G18" s="44">
        <f t="shared" si="1"/>
        <v>3.808</v>
      </c>
      <c r="H18" s="44" t="e">
        <f t="shared" si="2"/>
        <v>#DIV/0!</v>
      </c>
      <c r="I18" s="50">
        <f>I19+I27+I30+I33+I34+I35</f>
        <v>0</v>
      </c>
      <c r="J18" s="44" t="e">
        <f t="shared" si="3"/>
        <v>#DIV/0!</v>
      </c>
    </row>
    <row r="19" spans="1:10" s="8" customFormat="1" ht="38.25">
      <c r="A19" s="3" t="s">
        <v>24</v>
      </c>
      <c r="B19" s="5" t="s">
        <v>23</v>
      </c>
      <c r="C19" s="11">
        <f>C20+C21+C24+C25+C26</f>
        <v>0</v>
      </c>
      <c r="D19" s="11">
        <f>D20+D21+D24+D25+D26</f>
        <v>0</v>
      </c>
      <c r="E19" s="11">
        <f>E20+E21+E24+E25+E26</f>
        <v>2.308</v>
      </c>
      <c r="F19" s="52" t="e">
        <f t="shared" si="0"/>
        <v>#DIV/0!</v>
      </c>
      <c r="G19" s="52">
        <f t="shared" si="1"/>
        <v>2.308</v>
      </c>
      <c r="H19" s="52" t="e">
        <f t="shared" si="2"/>
        <v>#DIV/0!</v>
      </c>
      <c r="I19" s="11">
        <f>I20+I21+I22+I23+I24+I25+I26</f>
        <v>0</v>
      </c>
      <c r="J19" s="52" t="e">
        <f t="shared" si="3"/>
        <v>#DIV/0!</v>
      </c>
    </row>
    <row r="20" spans="1:10" ht="30" customHeight="1">
      <c r="A20" s="2" t="s">
        <v>53</v>
      </c>
      <c r="B20" s="2" t="s">
        <v>25</v>
      </c>
      <c r="C20" s="13">
        <v>0</v>
      </c>
      <c r="D20" s="13">
        <v>0</v>
      </c>
      <c r="E20" s="13"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/>
      <c r="J20" s="52" t="e">
        <f t="shared" si="3"/>
        <v>#DIV/0!</v>
      </c>
    </row>
    <row r="21" spans="1:10" ht="114.75">
      <c r="A21" s="36" t="s">
        <v>27</v>
      </c>
      <c r="B21" s="2" t="s">
        <v>26</v>
      </c>
      <c r="C21" s="13">
        <f>C22+C23</f>
        <v>0</v>
      </c>
      <c r="D21" s="13">
        <f>D22+D23</f>
        <v>0</v>
      </c>
      <c r="E21" s="13">
        <f>E22+E23</f>
        <v>2.308</v>
      </c>
      <c r="F21" s="52" t="e">
        <f t="shared" si="0"/>
        <v>#DIV/0!</v>
      </c>
      <c r="G21" s="52">
        <f t="shared" si="1"/>
        <v>2.308</v>
      </c>
      <c r="H21" s="52" t="e">
        <f t="shared" si="2"/>
        <v>#DIV/0!</v>
      </c>
      <c r="I21" s="13"/>
      <c r="J21" s="52" t="e">
        <f t="shared" si="3"/>
        <v>#DIV/0!</v>
      </c>
    </row>
    <row r="22" spans="1:10" ht="38.25">
      <c r="A22" s="36" t="s">
        <v>66</v>
      </c>
      <c r="B22" s="2" t="s">
        <v>72</v>
      </c>
      <c r="C22" s="13">
        <v>0</v>
      </c>
      <c r="D22" s="13">
        <v>0</v>
      </c>
      <c r="E22" s="13">
        <v>2.308</v>
      </c>
      <c r="F22" s="52" t="e">
        <f t="shared" si="0"/>
        <v>#DIV/0!</v>
      </c>
      <c r="G22" s="52">
        <f t="shared" si="1"/>
        <v>2.308</v>
      </c>
      <c r="H22" s="52" t="e">
        <f t="shared" si="2"/>
        <v>#DIV/0!</v>
      </c>
      <c r="I22" s="13"/>
      <c r="J22" s="52" t="e">
        <f t="shared" si="3"/>
        <v>#DIV/0!</v>
      </c>
    </row>
    <row r="23" spans="1:10" ht="25.5">
      <c r="A23" s="36" t="s">
        <v>67</v>
      </c>
      <c r="B23" s="2" t="s">
        <v>71</v>
      </c>
      <c r="C23" s="13">
        <v>0</v>
      </c>
      <c r="D23" s="13">
        <v>0</v>
      </c>
      <c r="E23" s="13">
        <v>0</v>
      </c>
      <c r="F23" s="52" t="e">
        <f t="shared" si="0"/>
        <v>#DIV/0!</v>
      </c>
      <c r="G23" s="52">
        <f t="shared" si="1"/>
        <v>0</v>
      </c>
      <c r="H23" s="52" t="e">
        <f t="shared" si="2"/>
        <v>#DIV/0!</v>
      </c>
      <c r="I23" s="13"/>
      <c r="J23" s="52" t="e">
        <f t="shared" si="3"/>
        <v>#DIV/0!</v>
      </c>
    </row>
    <row r="24" spans="1:10" ht="24.75" customHeight="1">
      <c r="A24" s="37" t="s">
        <v>62</v>
      </c>
      <c r="B24" s="37" t="s">
        <v>63</v>
      </c>
      <c r="C24" s="13">
        <v>0</v>
      </c>
      <c r="D24" s="13">
        <v>0</v>
      </c>
      <c r="E24" s="13"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/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v>0</v>
      </c>
      <c r="D25" s="13">
        <v>0</v>
      </c>
      <c r="E25" s="13"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/>
      <c r="J25" s="52" t="e">
        <f t="shared" si="3"/>
        <v>#DIV/0!</v>
      </c>
    </row>
    <row r="26" spans="1:10" ht="63" customHeight="1">
      <c r="A26" s="36" t="s">
        <v>29</v>
      </c>
      <c r="B26" s="2" t="s">
        <v>28</v>
      </c>
      <c r="C26" s="13">
        <v>0</v>
      </c>
      <c r="D26" s="13">
        <v>0</v>
      </c>
      <c r="E26" s="13"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/>
      <c r="J26" s="52" t="e">
        <f t="shared" si="3"/>
        <v>#DIV/0!</v>
      </c>
    </row>
    <row r="27" spans="1:10" ht="49.5" customHeight="1">
      <c r="A27" s="3" t="s">
        <v>58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0</v>
      </c>
      <c r="F27" s="52" t="e">
        <f t="shared" si="0"/>
        <v>#DIV/0!</v>
      </c>
      <c r="G27" s="52">
        <f t="shared" si="1"/>
        <v>0</v>
      </c>
      <c r="H27" s="52" t="e">
        <f t="shared" si="2"/>
        <v>#DIV/0!</v>
      </c>
      <c r="I27" s="11">
        <f>I28+I29</f>
        <v>0</v>
      </c>
      <c r="J27" s="52" t="e">
        <f t="shared" si="3"/>
        <v>#DIV/0!</v>
      </c>
    </row>
    <row r="28" spans="1:10" ht="17.25" customHeight="1">
      <c r="A28" s="2" t="s">
        <v>64</v>
      </c>
      <c r="B28" s="3" t="s">
        <v>69</v>
      </c>
      <c r="C28" s="13">
        <v>0</v>
      </c>
      <c r="D28" s="13">
        <v>0</v>
      </c>
      <c r="E28" s="13">
        <v>0</v>
      </c>
      <c r="F28" s="52" t="e">
        <f t="shared" si="0"/>
        <v>#DIV/0!</v>
      </c>
      <c r="G28" s="52">
        <f t="shared" si="1"/>
        <v>0</v>
      </c>
      <c r="H28" s="52" t="e">
        <f t="shared" si="2"/>
        <v>#DIV/0!</v>
      </c>
      <c r="I28" s="13"/>
      <c r="J28" s="52" t="e">
        <f t="shared" si="3"/>
        <v>#DIV/0!</v>
      </c>
    </row>
    <row r="29" spans="1:10" ht="18" customHeight="1">
      <c r="A29" s="2" t="s">
        <v>65</v>
      </c>
      <c r="B29" s="3" t="s">
        <v>70</v>
      </c>
      <c r="C29" s="13">
        <v>0</v>
      </c>
      <c r="D29" s="13">
        <v>0</v>
      </c>
      <c r="E29" s="13"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/>
      <c r="J29" s="52" t="e">
        <f t="shared" si="3"/>
        <v>#DIV/0!</v>
      </c>
    </row>
    <row r="30" spans="1:10" s="8" customFormat="1" ht="18.75" customHeight="1">
      <c r="A30" s="3" t="s">
        <v>32</v>
      </c>
      <c r="B30" s="3" t="s">
        <v>31</v>
      </c>
      <c r="C30" s="11">
        <f>C31+C32</f>
        <v>0</v>
      </c>
      <c r="D30" s="11">
        <f>D31+D32</f>
        <v>0</v>
      </c>
      <c r="E30" s="11">
        <f>E31+E32</f>
        <v>0</v>
      </c>
      <c r="F30" s="52" t="e">
        <f t="shared" si="0"/>
        <v>#DIV/0!</v>
      </c>
      <c r="G30" s="52">
        <f t="shared" si="1"/>
        <v>0</v>
      </c>
      <c r="H30" s="52" t="e">
        <f t="shared" si="2"/>
        <v>#DIV/0!</v>
      </c>
      <c r="I30" s="11">
        <f>I31+I32</f>
        <v>0</v>
      </c>
      <c r="J30" s="52" t="e">
        <f t="shared" si="3"/>
        <v>#DIV/0!</v>
      </c>
    </row>
    <row r="31" spans="1:10" ht="15" customHeight="1">
      <c r="A31" s="36" t="s">
        <v>33</v>
      </c>
      <c r="B31" s="2" t="s">
        <v>41</v>
      </c>
      <c r="C31" s="13">
        <v>0</v>
      </c>
      <c r="D31" s="13">
        <v>0</v>
      </c>
      <c r="E31" s="13">
        <v>0</v>
      </c>
      <c r="F31" s="52" t="e">
        <f t="shared" si="0"/>
        <v>#DIV/0!</v>
      </c>
      <c r="G31" s="52">
        <f t="shared" si="1"/>
        <v>0</v>
      </c>
      <c r="H31" s="52" t="e">
        <f t="shared" si="2"/>
        <v>#DIV/0!</v>
      </c>
      <c r="I31" s="13"/>
      <c r="J31" s="52" t="e">
        <f t="shared" si="3"/>
        <v>#DIV/0!</v>
      </c>
    </row>
    <row r="32" spans="1:10" ht="51.75" customHeight="1">
      <c r="A32" s="36" t="s">
        <v>59</v>
      </c>
      <c r="B32" s="2" t="s">
        <v>42</v>
      </c>
      <c r="C32" s="13">
        <v>0</v>
      </c>
      <c r="D32" s="13">
        <v>0</v>
      </c>
      <c r="E32" s="13">
        <v>0</v>
      </c>
      <c r="F32" s="52" t="e">
        <f t="shared" si="0"/>
        <v>#DIV/0!</v>
      </c>
      <c r="G32" s="52">
        <f t="shared" si="1"/>
        <v>0</v>
      </c>
      <c r="H32" s="52" t="e">
        <f t="shared" si="2"/>
        <v>#DIV/0!</v>
      </c>
      <c r="I32" s="13"/>
      <c r="J32" s="52" t="e">
        <f t="shared" si="3"/>
        <v>#DIV/0!</v>
      </c>
    </row>
    <row r="33" spans="1:10" ht="39" customHeight="1">
      <c r="A33" s="2" t="s">
        <v>36</v>
      </c>
      <c r="B33" s="3" t="s">
        <v>35</v>
      </c>
      <c r="C33" s="13">
        <v>0</v>
      </c>
      <c r="D33" s="13">
        <v>0</v>
      </c>
      <c r="E33" s="13"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/>
      <c r="J33" s="52" t="e">
        <f t="shared" si="3"/>
        <v>#DIV/0!</v>
      </c>
    </row>
    <row r="34" spans="1:10" ht="15" customHeight="1">
      <c r="A34" s="2" t="s">
        <v>37</v>
      </c>
      <c r="B34" s="3" t="s">
        <v>39</v>
      </c>
      <c r="C34" s="13">
        <v>0</v>
      </c>
      <c r="D34" s="13">
        <v>0</v>
      </c>
      <c r="E34" s="13">
        <v>1.5</v>
      </c>
      <c r="F34" s="52" t="e">
        <f t="shared" si="0"/>
        <v>#DIV/0!</v>
      </c>
      <c r="G34" s="52">
        <f t="shared" si="1"/>
        <v>1.5</v>
      </c>
      <c r="H34" s="52" t="e">
        <f t="shared" si="2"/>
        <v>#DIV/0!</v>
      </c>
      <c r="I34" s="13"/>
      <c r="J34" s="52" t="e">
        <f t="shared" si="3"/>
        <v>#DIV/0!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0</v>
      </c>
      <c r="E35" s="11">
        <f>E36+E37+E38</f>
        <v>0</v>
      </c>
      <c r="F35" s="52" t="e">
        <f t="shared" si="0"/>
        <v>#DIV/0!</v>
      </c>
      <c r="G35" s="52">
        <f t="shared" si="1"/>
        <v>0</v>
      </c>
      <c r="H35" s="52" t="e">
        <f t="shared" si="2"/>
        <v>#DIV/0!</v>
      </c>
      <c r="I35" s="11">
        <f>I36+I37+I38</f>
        <v>0</v>
      </c>
      <c r="J35" s="52" t="e">
        <f t="shared" si="3"/>
        <v>#DIV/0!</v>
      </c>
    </row>
    <row r="36" spans="1:10" ht="16.5" customHeight="1">
      <c r="A36" s="2" t="s">
        <v>44</v>
      </c>
      <c r="B36" s="2" t="s">
        <v>43</v>
      </c>
      <c r="C36" s="13">
        <v>0</v>
      </c>
      <c r="D36" s="13">
        <v>0</v>
      </c>
      <c r="E36" s="13">
        <v>0</v>
      </c>
      <c r="F36" s="52" t="e">
        <f t="shared" si="0"/>
        <v>#DIV/0!</v>
      </c>
      <c r="G36" s="52">
        <f t="shared" si="1"/>
        <v>0</v>
      </c>
      <c r="H36" s="52" t="e">
        <f t="shared" si="2"/>
        <v>#DIV/0!</v>
      </c>
      <c r="I36" s="13"/>
      <c r="J36" s="52" t="e">
        <f t="shared" si="3"/>
        <v>#DIV/0!</v>
      </c>
    </row>
    <row r="37" spans="1:10" ht="25.5">
      <c r="A37" s="2" t="s">
        <v>45</v>
      </c>
      <c r="B37" s="2" t="s">
        <v>46</v>
      </c>
      <c r="C37" s="13">
        <v>0</v>
      </c>
      <c r="D37" s="13">
        <v>0</v>
      </c>
      <c r="E37" s="13">
        <v>0</v>
      </c>
      <c r="F37" s="52" t="e">
        <f t="shared" si="0"/>
        <v>#DIV/0!</v>
      </c>
      <c r="G37" s="52">
        <f t="shared" si="1"/>
        <v>0</v>
      </c>
      <c r="H37" s="52" t="e">
        <f t="shared" si="2"/>
        <v>#DIV/0!</v>
      </c>
      <c r="I37" s="13"/>
      <c r="J37" s="52" t="e">
        <f t="shared" si="3"/>
        <v>#DIV/0!</v>
      </c>
    </row>
    <row r="38" spans="1:10" ht="25.5">
      <c r="A38" s="2" t="s">
        <v>54</v>
      </c>
      <c r="B38" s="2" t="s">
        <v>55</v>
      </c>
      <c r="C38" s="13">
        <v>0</v>
      </c>
      <c r="D38" s="13">
        <v>0</v>
      </c>
      <c r="E38" s="13"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/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J4"/>
    </sheetView>
  </sheetViews>
  <sheetFormatPr defaultColWidth="9.28125" defaultRowHeight="15"/>
  <cols>
    <col min="1" max="1" width="46.140625" style="7" customWidth="1"/>
    <col min="2" max="2" width="23.7109375" style="7" customWidth="1"/>
    <col min="3" max="3" width="15.7109375" style="7" customWidth="1"/>
    <col min="4" max="5" width="11.00390625" style="7" customWidth="1"/>
    <col min="6" max="6" width="13.28125" style="7" customWidth="1"/>
    <col min="7" max="7" width="11.28125" style="7" customWidth="1"/>
    <col min="8" max="8" width="11.003906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102</v>
      </c>
      <c r="B1" s="15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1" customHeight="1">
      <c r="A4" s="45" t="s">
        <v>4</v>
      </c>
      <c r="B4" s="46" t="s">
        <v>8</v>
      </c>
      <c r="C4" s="47">
        <f>C5+C18</f>
        <v>793.5</v>
      </c>
      <c r="D4" s="47">
        <f>D5+D18</f>
        <v>989.261</v>
      </c>
      <c r="E4" s="47">
        <f>E5+E18</f>
        <v>801.43406</v>
      </c>
      <c r="F4" s="47">
        <f>E4/D4</f>
        <v>0.8101340899924288</v>
      </c>
      <c r="G4" s="47">
        <f>E4-D4</f>
        <v>-187.82693999999992</v>
      </c>
      <c r="H4" s="47">
        <f>E4/C4%</f>
        <v>100.99988153749213</v>
      </c>
      <c r="I4" s="47">
        <f>I5+I18</f>
        <v>888.18421</v>
      </c>
      <c r="J4" s="47">
        <f>E4/I4%</f>
        <v>90.23286509450557</v>
      </c>
    </row>
    <row r="5" spans="1:10" s="8" customFormat="1" ht="12.75">
      <c r="A5" s="42" t="s">
        <v>5</v>
      </c>
      <c r="B5" s="43"/>
      <c r="C5" s="44">
        <f>C6+C7+C11+C16+C17</f>
        <v>373.5</v>
      </c>
      <c r="D5" s="44">
        <f>D6+D7+D11+D16+D17</f>
        <v>345.347</v>
      </c>
      <c r="E5" s="44">
        <f>E6+E7+E11+E16+E17</f>
        <v>486.44599000000005</v>
      </c>
      <c r="F5" s="44">
        <f aca="true" t="shared" si="0" ref="F5:F38">E5/D5</f>
        <v>1.4085716395393622</v>
      </c>
      <c r="G5" s="44">
        <f aca="true" t="shared" si="1" ref="G5:G38">E5-D5</f>
        <v>141.09899000000007</v>
      </c>
      <c r="H5" s="44">
        <f aca="true" t="shared" si="2" ref="H5:H38">E5/C5%</f>
        <v>130.23989022757698</v>
      </c>
      <c r="I5" s="51">
        <f>I6+I7+I11+I16+I17</f>
        <v>466.3</v>
      </c>
      <c r="J5" s="44">
        <f aca="true" t="shared" si="3" ref="J5:J38">E5/I5%</f>
        <v>104.32039245121167</v>
      </c>
    </row>
    <row r="6" spans="1:10" ht="15.75" customHeight="1">
      <c r="A6" s="4" t="s">
        <v>6</v>
      </c>
      <c r="B6" s="5" t="s">
        <v>7</v>
      </c>
      <c r="C6" s="13">
        <v>10</v>
      </c>
      <c r="D6" s="13">
        <v>6.752</v>
      </c>
      <c r="E6" s="13">
        <v>23.90517</v>
      </c>
      <c r="F6" s="52">
        <f t="shared" si="0"/>
        <v>3.540457642180095</v>
      </c>
      <c r="G6" s="52">
        <f t="shared" si="1"/>
        <v>17.15317</v>
      </c>
      <c r="H6" s="52">
        <f t="shared" si="2"/>
        <v>239.05169999999998</v>
      </c>
      <c r="I6" s="13">
        <v>25.75</v>
      </c>
      <c r="J6" s="52">
        <f t="shared" si="3"/>
        <v>92.83561165048543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9</v>
      </c>
      <c r="D7" s="11">
        <f>D8+D9+D10</f>
        <v>7.657</v>
      </c>
      <c r="E7" s="11">
        <f>E8+E9+E10</f>
        <v>10.54079</v>
      </c>
      <c r="F7" s="52">
        <f t="shared" si="0"/>
        <v>1.3766213921901527</v>
      </c>
      <c r="G7" s="52">
        <f t="shared" si="1"/>
        <v>2.8837899999999994</v>
      </c>
      <c r="H7" s="52">
        <f t="shared" si="2"/>
        <v>117.11988888888888</v>
      </c>
      <c r="I7" s="11">
        <f>I8+I9+I10</f>
        <v>10.54</v>
      </c>
      <c r="J7" s="52">
        <f t="shared" si="3"/>
        <v>100.00749525616699</v>
      </c>
    </row>
    <row r="8" spans="1:10" ht="25.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/>
      <c r="J8" s="52" t="e">
        <f t="shared" si="3"/>
        <v>#DIV/0!</v>
      </c>
    </row>
    <row r="9" spans="1:10" ht="12.75">
      <c r="A9" s="1" t="s">
        <v>1</v>
      </c>
      <c r="B9" s="6" t="s">
        <v>57</v>
      </c>
      <c r="C9" s="13">
        <v>9</v>
      </c>
      <c r="D9" s="13">
        <v>7.657</v>
      </c>
      <c r="E9" s="13">
        <v>10.54079</v>
      </c>
      <c r="F9" s="52">
        <f t="shared" si="0"/>
        <v>1.3766213921901527</v>
      </c>
      <c r="G9" s="52">
        <f t="shared" si="1"/>
        <v>2.8837899999999994</v>
      </c>
      <c r="H9" s="52">
        <f t="shared" si="2"/>
        <v>117.11988888888888</v>
      </c>
      <c r="I9" s="13">
        <v>10.54</v>
      </c>
      <c r="J9" s="52">
        <f t="shared" si="3"/>
        <v>100.00749525616699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/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354.5</v>
      </c>
      <c r="D11" s="11">
        <f>D12+D13</f>
        <v>331.558</v>
      </c>
      <c r="E11" s="11">
        <f>E12+E13</f>
        <v>451.99531</v>
      </c>
      <c r="F11" s="52">
        <f t="shared" si="0"/>
        <v>1.363246581291961</v>
      </c>
      <c r="G11" s="52">
        <f t="shared" si="1"/>
        <v>120.43731000000002</v>
      </c>
      <c r="H11" s="52">
        <f t="shared" si="2"/>
        <v>127.50220310296193</v>
      </c>
      <c r="I11" s="11">
        <f>I12+I13</f>
        <v>430.01</v>
      </c>
      <c r="J11" s="52">
        <f t="shared" si="3"/>
        <v>105.11274388967699</v>
      </c>
    </row>
    <row r="12" spans="1:10" ht="12.75">
      <c r="A12" s="1" t="s">
        <v>52</v>
      </c>
      <c r="B12" s="6" t="s">
        <v>15</v>
      </c>
      <c r="C12" s="13">
        <v>100</v>
      </c>
      <c r="D12" s="13">
        <v>101.489</v>
      </c>
      <c r="E12" s="13">
        <v>104.59719</v>
      </c>
      <c r="F12" s="52">
        <f t="shared" si="0"/>
        <v>1.0306258806373103</v>
      </c>
      <c r="G12" s="52">
        <f t="shared" si="1"/>
        <v>3.1081899999999933</v>
      </c>
      <c r="H12" s="52">
        <f t="shared" si="2"/>
        <v>104.59719</v>
      </c>
      <c r="I12" s="13">
        <v>100</v>
      </c>
      <c r="J12" s="52">
        <f t="shared" si="3"/>
        <v>104.59719</v>
      </c>
    </row>
    <row r="13" spans="1:10" ht="12.75">
      <c r="A13" s="40" t="s">
        <v>83</v>
      </c>
      <c r="B13" s="41" t="s">
        <v>84</v>
      </c>
      <c r="C13" s="13">
        <f>C14+C15</f>
        <v>254.5</v>
      </c>
      <c r="D13" s="13">
        <f>D14+D15</f>
        <v>230.06900000000002</v>
      </c>
      <c r="E13" s="13">
        <f>E14+E15</f>
        <v>347.39812</v>
      </c>
      <c r="F13" s="52">
        <f t="shared" si="0"/>
        <v>1.509973616610669</v>
      </c>
      <c r="G13" s="52">
        <f t="shared" si="1"/>
        <v>117.32911999999999</v>
      </c>
      <c r="H13" s="52">
        <f t="shared" si="2"/>
        <v>136.5022082514735</v>
      </c>
      <c r="I13" s="13">
        <f>I14+I15</f>
        <v>330.01</v>
      </c>
      <c r="J13" s="52">
        <f t="shared" si="3"/>
        <v>105.26896760704221</v>
      </c>
    </row>
    <row r="14" spans="1:10" ht="12.75">
      <c r="A14" s="40" t="s">
        <v>81</v>
      </c>
      <c r="B14" s="41" t="s">
        <v>85</v>
      </c>
      <c r="C14" s="13">
        <v>80</v>
      </c>
      <c r="D14" s="13">
        <v>62.098</v>
      </c>
      <c r="E14" s="13">
        <v>155.74536</v>
      </c>
      <c r="F14" s="52">
        <f t="shared" si="0"/>
        <v>2.5080575863956973</v>
      </c>
      <c r="G14" s="52">
        <f t="shared" si="1"/>
        <v>93.64736</v>
      </c>
      <c r="H14" s="52">
        <f t="shared" si="2"/>
        <v>194.6817</v>
      </c>
      <c r="I14" s="13">
        <v>155.51</v>
      </c>
      <c r="J14" s="52">
        <f t="shared" si="3"/>
        <v>100.15134718024565</v>
      </c>
    </row>
    <row r="15" spans="1:10" ht="12.75">
      <c r="A15" s="40" t="s">
        <v>82</v>
      </c>
      <c r="B15" s="41" t="s">
        <v>86</v>
      </c>
      <c r="C15" s="13">
        <v>174.5</v>
      </c>
      <c r="D15" s="13">
        <v>167.971</v>
      </c>
      <c r="E15" s="13">
        <v>191.65276</v>
      </c>
      <c r="F15" s="52">
        <f t="shared" si="0"/>
        <v>1.1409871942180496</v>
      </c>
      <c r="G15" s="52">
        <f t="shared" si="1"/>
        <v>23.681759999999997</v>
      </c>
      <c r="H15" s="52">
        <f t="shared" si="2"/>
        <v>109.82966189111747</v>
      </c>
      <c r="I15" s="13">
        <v>174.5</v>
      </c>
      <c r="J15" s="52">
        <f t="shared" si="3"/>
        <v>109.82966189111747</v>
      </c>
    </row>
    <row r="16" spans="1:10" ht="12" customHeight="1">
      <c r="A16" s="3" t="s">
        <v>19</v>
      </c>
      <c r="B16" s="5" t="s">
        <v>18</v>
      </c>
      <c r="C16" s="11">
        <v>0</v>
      </c>
      <c r="D16" s="11">
        <v>0</v>
      </c>
      <c r="E16" s="11">
        <v>0</v>
      </c>
      <c r="F16" s="52" t="e">
        <f t="shared" si="0"/>
        <v>#DIV/0!</v>
      </c>
      <c r="G16" s="52">
        <f t="shared" si="1"/>
        <v>0</v>
      </c>
      <c r="H16" s="52" t="e">
        <f t="shared" si="2"/>
        <v>#DIV/0!</v>
      </c>
      <c r="I16" s="11"/>
      <c r="J16" s="52" t="e">
        <f t="shared" si="3"/>
        <v>#DIV/0!</v>
      </c>
    </row>
    <row r="17" spans="1:10" ht="25.5">
      <c r="A17" s="3" t="s">
        <v>21</v>
      </c>
      <c r="B17" s="5" t="s">
        <v>20</v>
      </c>
      <c r="C17" s="11">
        <v>0</v>
      </c>
      <c r="D17" s="11">
        <v>-0.62</v>
      </c>
      <c r="E17" s="11">
        <v>0.00472</v>
      </c>
      <c r="F17" s="52">
        <f t="shared" si="0"/>
        <v>-0.007612903225806452</v>
      </c>
      <c r="G17" s="52">
        <f t="shared" si="1"/>
        <v>0.6247199999999999</v>
      </c>
      <c r="H17" s="52" t="e">
        <f t="shared" si="2"/>
        <v>#DIV/0!</v>
      </c>
      <c r="I17" s="11"/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420</v>
      </c>
      <c r="D18" s="50">
        <f>D19+D27+D30+D33+D34+D35</f>
        <v>643.914</v>
      </c>
      <c r="E18" s="50">
        <f>E19+E27+E30+E33+E34+E35</f>
        <v>314.98807</v>
      </c>
      <c r="F18" s="44">
        <f t="shared" si="0"/>
        <v>0.4891772348481319</v>
      </c>
      <c r="G18" s="44">
        <f t="shared" si="1"/>
        <v>-328.92593</v>
      </c>
      <c r="H18" s="44">
        <f t="shared" si="2"/>
        <v>74.99715952380951</v>
      </c>
      <c r="I18" s="50">
        <f>I19+I27+I30+I33+I34+I35</f>
        <v>421.88421</v>
      </c>
      <c r="J18" s="44">
        <f t="shared" si="3"/>
        <v>74.66220885583748</v>
      </c>
    </row>
    <row r="19" spans="1:10" s="8" customFormat="1" ht="25.5">
      <c r="A19" s="3" t="s">
        <v>24</v>
      </c>
      <c r="B19" s="5" t="s">
        <v>23</v>
      </c>
      <c r="C19" s="11">
        <f>C20+C21+C24+C25+C26</f>
        <v>420</v>
      </c>
      <c r="D19" s="11">
        <f>D20+D21+D24+D25+D26</f>
        <v>640.124</v>
      </c>
      <c r="E19" s="11">
        <f>E20+E21+E24+E25+E26</f>
        <v>293.37386</v>
      </c>
      <c r="F19" s="52">
        <f t="shared" si="0"/>
        <v>0.4583078591022989</v>
      </c>
      <c r="G19" s="52">
        <f t="shared" si="1"/>
        <v>-346.75014000000004</v>
      </c>
      <c r="H19" s="52">
        <f t="shared" si="2"/>
        <v>69.85091904761904</v>
      </c>
      <c r="I19" s="11">
        <f>I20+I21+I22+I23+I24+I25+I26</f>
        <v>420</v>
      </c>
      <c r="J19" s="52">
        <f t="shared" si="3"/>
        <v>69.85091904761904</v>
      </c>
    </row>
    <row r="20" spans="1:10" ht="30" customHeight="1">
      <c r="A20" s="2" t="s">
        <v>53</v>
      </c>
      <c r="B20" s="2" t="s">
        <v>25</v>
      </c>
      <c r="C20" s="13">
        <v>0</v>
      </c>
      <c r="D20" s="13">
        <v>0</v>
      </c>
      <c r="E20" s="13"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/>
      <c r="J20" s="52" t="e">
        <f t="shared" si="3"/>
        <v>#DIV/0!</v>
      </c>
    </row>
    <row r="21" spans="1:10" ht="89.25">
      <c r="A21" s="36" t="s">
        <v>27</v>
      </c>
      <c r="B21" s="2" t="s">
        <v>26</v>
      </c>
      <c r="C21" s="13">
        <f>C22+C23</f>
        <v>420</v>
      </c>
      <c r="D21" s="13">
        <f>D22+D23</f>
        <v>640.124</v>
      </c>
      <c r="E21" s="13">
        <f>E22+E23</f>
        <v>293.37386</v>
      </c>
      <c r="F21" s="52">
        <f t="shared" si="0"/>
        <v>0.4583078591022989</v>
      </c>
      <c r="G21" s="52">
        <f t="shared" si="1"/>
        <v>-346.75014000000004</v>
      </c>
      <c r="H21" s="52">
        <f t="shared" si="2"/>
        <v>69.85091904761904</v>
      </c>
      <c r="I21" s="13"/>
      <c r="J21" s="52" t="e">
        <f t="shared" si="3"/>
        <v>#DIV/0!</v>
      </c>
    </row>
    <row r="22" spans="1:10" ht="25.5">
      <c r="A22" s="36" t="s">
        <v>66</v>
      </c>
      <c r="B22" s="2" t="s">
        <v>72</v>
      </c>
      <c r="C22" s="13">
        <v>420</v>
      </c>
      <c r="D22" s="13">
        <v>640.124</v>
      </c>
      <c r="E22" s="13">
        <v>293.37386</v>
      </c>
      <c r="F22" s="52">
        <f t="shared" si="0"/>
        <v>0.4583078591022989</v>
      </c>
      <c r="G22" s="52">
        <f t="shared" si="1"/>
        <v>-346.75014000000004</v>
      </c>
      <c r="H22" s="52">
        <f t="shared" si="2"/>
        <v>69.85091904761904</v>
      </c>
      <c r="I22" s="13">
        <v>420</v>
      </c>
      <c r="J22" s="52">
        <f t="shared" si="3"/>
        <v>69.85091904761904</v>
      </c>
    </row>
    <row r="23" spans="1:10" ht="12.75">
      <c r="A23" s="36" t="s">
        <v>67</v>
      </c>
      <c r="B23" s="2" t="s">
        <v>71</v>
      </c>
      <c r="C23" s="13">
        <v>0</v>
      </c>
      <c r="D23" s="13">
        <v>0</v>
      </c>
      <c r="E23" s="13">
        <v>0</v>
      </c>
      <c r="F23" s="52" t="e">
        <f t="shared" si="0"/>
        <v>#DIV/0!</v>
      </c>
      <c r="G23" s="52">
        <f t="shared" si="1"/>
        <v>0</v>
      </c>
      <c r="H23" s="52" t="e">
        <f t="shared" si="2"/>
        <v>#DIV/0!</v>
      </c>
      <c r="I23" s="13"/>
      <c r="J23" s="52" t="e">
        <f t="shared" si="3"/>
        <v>#DIV/0!</v>
      </c>
    </row>
    <row r="24" spans="1:10" ht="24.75" customHeight="1">
      <c r="A24" s="37" t="s">
        <v>62</v>
      </c>
      <c r="B24" s="37" t="s">
        <v>63</v>
      </c>
      <c r="C24" s="13">
        <v>0</v>
      </c>
      <c r="D24" s="13">
        <v>0</v>
      </c>
      <c r="E24" s="13"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/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v>0</v>
      </c>
      <c r="D25" s="13">
        <v>0</v>
      </c>
      <c r="E25" s="13"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/>
      <c r="J25" s="52" t="e">
        <f t="shared" si="3"/>
        <v>#DIV/0!</v>
      </c>
    </row>
    <row r="26" spans="1:10" ht="63" customHeight="1">
      <c r="A26" s="36" t="s">
        <v>29</v>
      </c>
      <c r="B26" s="2" t="s">
        <v>28</v>
      </c>
      <c r="C26" s="13">
        <v>0</v>
      </c>
      <c r="D26" s="13">
        <v>0</v>
      </c>
      <c r="E26" s="13"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/>
      <c r="J26" s="52" t="e">
        <f t="shared" si="3"/>
        <v>#DIV/0!</v>
      </c>
    </row>
    <row r="27" spans="1:10" ht="49.5" customHeight="1">
      <c r="A27" s="3" t="s">
        <v>58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0</v>
      </c>
      <c r="F27" s="52" t="e">
        <f t="shared" si="0"/>
        <v>#DIV/0!</v>
      </c>
      <c r="G27" s="52">
        <f t="shared" si="1"/>
        <v>0</v>
      </c>
      <c r="H27" s="52" t="e">
        <f t="shared" si="2"/>
        <v>#DIV/0!</v>
      </c>
      <c r="I27" s="11">
        <f>I28+I29</f>
        <v>0</v>
      </c>
      <c r="J27" s="52" t="e">
        <f t="shared" si="3"/>
        <v>#DIV/0!</v>
      </c>
    </row>
    <row r="28" spans="1:10" ht="17.25" customHeight="1">
      <c r="A28" s="2" t="s">
        <v>64</v>
      </c>
      <c r="B28" s="3" t="s">
        <v>69</v>
      </c>
      <c r="C28" s="13">
        <v>0</v>
      </c>
      <c r="D28" s="13">
        <v>0</v>
      </c>
      <c r="E28" s="13">
        <v>0</v>
      </c>
      <c r="F28" s="52" t="e">
        <f t="shared" si="0"/>
        <v>#DIV/0!</v>
      </c>
      <c r="G28" s="52">
        <f t="shared" si="1"/>
        <v>0</v>
      </c>
      <c r="H28" s="52" t="e">
        <f t="shared" si="2"/>
        <v>#DIV/0!</v>
      </c>
      <c r="I28" s="13"/>
      <c r="J28" s="52" t="e">
        <f t="shared" si="3"/>
        <v>#DIV/0!</v>
      </c>
    </row>
    <row r="29" spans="1:10" ht="18" customHeight="1">
      <c r="A29" s="2" t="s">
        <v>65</v>
      </c>
      <c r="B29" s="3" t="s">
        <v>70</v>
      </c>
      <c r="C29" s="13">
        <v>0</v>
      </c>
      <c r="D29" s="13">
        <v>0</v>
      </c>
      <c r="E29" s="13"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/>
      <c r="J29" s="52" t="e">
        <f t="shared" si="3"/>
        <v>#DIV/0!</v>
      </c>
    </row>
    <row r="30" spans="1:10" s="8" customFormat="1" ht="18.75" customHeight="1">
      <c r="A30" s="3" t="s">
        <v>32</v>
      </c>
      <c r="B30" s="3" t="s">
        <v>31</v>
      </c>
      <c r="C30" s="11">
        <f>C31+C32</f>
        <v>0</v>
      </c>
      <c r="D30" s="11">
        <f>D31+D32</f>
        <v>0</v>
      </c>
      <c r="E30" s="11">
        <f>E31+E32</f>
        <v>0</v>
      </c>
      <c r="F30" s="52" t="e">
        <f t="shared" si="0"/>
        <v>#DIV/0!</v>
      </c>
      <c r="G30" s="52">
        <f t="shared" si="1"/>
        <v>0</v>
      </c>
      <c r="H30" s="52" t="e">
        <f t="shared" si="2"/>
        <v>#DIV/0!</v>
      </c>
      <c r="I30" s="11">
        <f>I31+I32</f>
        <v>0</v>
      </c>
      <c r="J30" s="52" t="e">
        <f t="shared" si="3"/>
        <v>#DIV/0!</v>
      </c>
    </row>
    <row r="31" spans="1:10" ht="15" customHeight="1">
      <c r="A31" s="36" t="s">
        <v>33</v>
      </c>
      <c r="B31" s="2" t="s">
        <v>41</v>
      </c>
      <c r="C31" s="13">
        <v>0</v>
      </c>
      <c r="D31" s="13">
        <v>0</v>
      </c>
      <c r="E31" s="13">
        <v>0</v>
      </c>
      <c r="F31" s="52" t="e">
        <f t="shared" si="0"/>
        <v>#DIV/0!</v>
      </c>
      <c r="G31" s="52">
        <f t="shared" si="1"/>
        <v>0</v>
      </c>
      <c r="H31" s="52" t="e">
        <f t="shared" si="2"/>
        <v>#DIV/0!</v>
      </c>
      <c r="I31" s="13"/>
      <c r="J31" s="52" t="e">
        <f t="shared" si="3"/>
        <v>#DIV/0!</v>
      </c>
    </row>
    <row r="32" spans="1:10" ht="51.75" customHeight="1">
      <c r="A32" s="36" t="s">
        <v>59</v>
      </c>
      <c r="B32" s="2" t="s">
        <v>42</v>
      </c>
      <c r="C32" s="13">
        <v>0</v>
      </c>
      <c r="D32" s="13">
        <v>0</v>
      </c>
      <c r="E32" s="13">
        <v>0</v>
      </c>
      <c r="F32" s="52" t="e">
        <f t="shared" si="0"/>
        <v>#DIV/0!</v>
      </c>
      <c r="G32" s="52">
        <f t="shared" si="1"/>
        <v>0</v>
      </c>
      <c r="H32" s="52" t="e">
        <f t="shared" si="2"/>
        <v>#DIV/0!</v>
      </c>
      <c r="I32" s="13"/>
      <c r="J32" s="52" t="e">
        <f t="shared" si="3"/>
        <v>#DIV/0!</v>
      </c>
    </row>
    <row r="33" spans="1:10" ht="39" customHeight="1">
      <c r="A33" s="2" t="s">
        <v>36</v>
      </c>
      <c r="B33" s="3" t="s">
        <v>35</v>
      </c>
      <c r="C33" s="13">
        <v>0</v>
      </c>
      <c r="D33" s="13">
        <v>0</v>
      </c>
      <c r="E33" s="13"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/>
      <c r="J33" s="52" t="e">
        <f t="shared" si="3"/>
        <v>#DIV/0!</v>
      </c>
    </row>
    <row r="34" spans="1:10" ht="15" customHeight="1">
      <c r="A34" s="2" t="s">
        <v>37</v>
      </c>
      <c r="B34" s="3" t="s">
        <v>39</v>
      </c>
      <c r="C34" s="13">
        <v>0</v>
      </c>
      <c r="D34" s="13">
        <v>4</v>
      </c>
      <c r="E34" s="13">
        <v>1.88421</v>
      </c>
      <c r="F34" s="52">
        <f t="shared" si="0"/>
        <v>0.4710525</v>
      </c>
      <c r="G34" s="52">
        <f t="shared" si="1"/>
        <v>-2.11579</v>
      </c>
      <c r="H34" s="52" t="e">
        <f t="shared" si="2"/>
        <v>#DIV/0!</v>
      </c>
      <c r="I34" s="13">
        <v>1.88421</v>
      </c>
      <c r="J34" s="52">
        <f t="shared" si="3"/>
        <v>100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-0.21</v>
      </c>
      <c r="E35" s="11">
        <f>E36+E37+E38</f>
        <v>19.73</v>
      </c>
      <c r="F35" s="52">
        <f t="shared" si="0"/>
        <v>-93.95238095238096</v>
      </c>
      <c r="G35" s="52">
        <f t="shared" si="1"/>
        <v>19.94</v>
      </c>
      <c r="H35" s="52" t="e">
        <f t="shared" si="2"/>
        <v>#DIV/0!</v>
      </c>
      <c r="I35" s="11">
        <f>I36+I37+I38</f>
        <v>0</v>
      </c>
      <c r="J35" s="52" t="e">
        <f t="shared" si="3"/>
        <v>#DIV/0!</v>
      </c>
    </row>
    <row r="36" spans="1:10" ht="16.5" customHeight="1">
      <c r="A36" s="2" t="s">
        <v>44</v>
      </c>
      <c r="B36" s="2" t="s">
        <v>43</v>
      </c>
      <c r="C36" s="13">
        <v>0</v>
      </c>
      <c r="D36" s="13">
        <v>-0.21</v>
      </c>
      <c r="E36" s="13">
        <v>19.73</v>
      </c>
      <c r="F36" s="52">
        <f t="shared" si="0"/>
        <v>-93.95238095238096</v>
      </c>
      <c r="G36" s="52">
        <f t="shared" si="1"/>
        <v>19.94</v>
      </c>
      <c r="H36" s="52" t="e">
        <f t="shared" si="2"/>
        <v>#DIV/0!</v>
      </c>
      <c r="I36" s="13"/>
      <c r="J36" s="52" t="e">
        <f t="shared" si="3"/>
        <v>#DIV/0!</v>
      </c>
    </row>
    <row r="37" spans="1:10" ht="12.75">
      <c r="A37" s="2" t="s">
        <v>45</v>
      </c>
      <c r="B37" s="2" t="s">
        <v>46</v>
      </c>
      <c r="C37" s="13">
        <v>0</v>
      </c>
      <c r="D37" s="13">
        <v>0</v>
      </c>
      <c r="E37" s="13">
        <v>0</v>
      </c>
      <c r="F37" s="52" t="e">
        <f t="shared" si="0"/>
        <v>#DIV/0!</v>
      </c>
      <c r="G37" s="52">
        <f t="shared" si="1"/>
        <v>0</v>
      </c>
      <c r="H37" s="52" t="e">
        <f t="shared" si="2"/>
        <v>#DIV/0!</v>
      </c>
      <c r="I37" s="13"/>
      <c r="J37" s="52" t="e">
        <f t="shared" si="3"/>
        <v>#DIV/0!</v>
      </c>
    </row>
    <row r="38" spans="1:10" ht="12.75">
      <c r="A38" s="2" t="s">
        <v>54</v>
      </c>
      <c r="B38" s="2" t="s">
        <v>55</v>
      </c>
      <c r="C38" s="13">
        <v>0</v>
      </c>
      <c r="D38" s="13">
        <v>0</v>
      </c>
      <c r="E38" s="13"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/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J4"/>
    </sheetView>
  </sheetViews>
  <sheetFormatPr defaultColWidth="9.28125" defaultRowHeight="15"/>
  <cols>
    <col min="1" max="1" width="39.5742187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88</v>
      </c>
      <c r="B1" s="15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1" customHeight="1">
      <c r="A4" s="45" t="s">
        <v>4</v>
      </c>
      <c r="B4" s="46" t="s">
        <v>8</v>
      </c>
      <c r="C4" s="47">
        <f>C5+C18</f>
        <v>7955.380000000001</v>
      </c>
      <c r="D4" s="47">
        <f>D5+D18</f>
        <v>7741.339999999999</v>
      </c>
      <c r="E4" s="47">
        <f>E5+E18</f>
        <v>8379.19096</v>
      </c>
      <c r="F4" s="47">
        <f>E4/D4</f>
        <v>1.082395419914382</v>
      </c>
      <c r="G4" s="47">
        <f>E4-D4</f>
        <v>637.8509600000007</v>
      </c>
      <c r="H4" s="47">
        <f>E4/C4%</f>
        <v>105.32735029627747</v>
      </c>
      <c r="I4" s="47">
        <f>I5+I18</f>
        <v>8200.376940000002</v>
      </c>
      <c r="J4" s="47">
        <f>E4/I4%</f>
        <v>102.18055854393441</v>
      </c>
    </row>
    <row r="5" spans="1:10" s="8" customFormat="1" ht="12.75">
      <c r="A5" s="42" t="s">
        <v>5</v>
      </c>
      <c r="B5" s="43"/>
      <c r="C5" s="44">
        <f>C6+C7+C11+C16+C17</f>
        <v>7920.380000000001</v>
      </c>
      <c r="D5" s="44">
        <f>D6+D7+D11+D16+D17</f>
        <v>7708.853999999999</v>
      </c>
      <c r="E5" s="44">
        <f>E6+E7+E11+E16+E17</f>
        <v>7684.60967</v>
      </c>
      <c r="F5" s="44">
        <f aca="true" t="shared" si="0" ref="F5:F38">E5/D5</f>
        <v>0.996855002053483</v>
      </c>
      <c r="G5" s="44">
        <f aca="true" t="shared" si="1" ref="G5:G38">E5-D5</f>
        <v>-24.244329999999536</v>
      </c>
      <c r="H5" s="44">
        <f aca="true" t="shared" si="2" ref="H5:H38">E5/C5%</f>
        <v>97.02324471805643</v>
      </c>
      <c r="I5" s="51">
        <f>I6+I7+I11+I16+I17</f>
        <v>7504.810000000001</v>
      </c>
      <c r="J5" s="44">
        <f aca="true" t="shared" si="3" ref="J5:J38">E5/I5%</f>
        <v>102.39579243178706</v>
      </c>
    </row>
    <row r="6" spans="1:10" ht="15.75" customHeight="1">
      <c r="A6" s="4" t="s">
        <v>6</v>
      </c>
      <c r="B6" s="5" t="s">
        <v>7</v>
      </c>
      <c r="C6" s="13">
        <v>1899.43</v>
      </c>
      <c r="D6" s="13">
        <v>1937.315</v>
      </c>
      <c r="E6" s="13">
        <v>2245.72742</v>
      </c>
      <c r="F6" s="52">
        <f t="shared" si="0"/>
        <v>1.1591958045026236</v>
      </c>
      <c r="G6" s="52">
        <f t="shared" si="1"/>
        <v>308.4124200000001</v>
      </c>
      <c r="H6" s="52">
        <f t="shared" si="2"/>
        <v>118.23164949484847</v>
      </c>
      <c r="I6" s="13">
        <v>2158.86</v>
      </c>
      <c r="J6" s="52">
        <f t="shared" si="3"/>
        <v>104.02376346775614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271.84</v>
      </c>
      <c r="D7" s="11">
        <f>D8+D9+D10</f>
        <v>191.431</v>
      </c>
      <c r="E7" s="11">
        <f>E8+E9+E10</f>
        <v>208.62839</v>
      </c>
      <c r="F7" s="52">
        <f t="shared" si="0"/>
        <v>1.089835972230203</v>
      </c>
      <c r="G7" s="52">
        <f t="shared" si="1"/>
        <v>17.197389999999984</v>
      </c>
      <c r="H7" s="52">
        <f t="shared" si="2"/>
        <v>76.74675912301353</v>
      </c>
      <c r="I7" s="11">
        <f>I8+I9+I10</f>
        <v>211.84</v>
      </c>
      <c r="J7" s="52">
        <f t="shared" si="3"/>
        <v>98.4839454305136</v>
      </c>
    </row>
    <row r="8" spans="1:10" ht="25.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/>
      <c r="J8" s="52" t="e">
        <f t="shared" si="3"/>
        <v>#DIV/0!</v>
      </c>
    </row>
    <row r="9" spans="1:10" ht="12.75">
      <c r="A9" s="1" t="s">
        <v>1</v>
      </c>
      <c r="B9" s="6" t="s">
        <v>57</v>
      </c>
      <c r="C9" s="13">
        <v>271.84</v>
      </c>
      <c r="D9" s="13">
        <v>191.431</v>
      </c>
      <c r="E9" s="13">
        <v>208.62839</v>
      </c>
      <c r="F9" s="52">
        <f t="shared" si="0"/>
        <v>1.089835972230203</v>
      </c>
      <c r="G9" s="52">
        <f t="shared" si="1"/>
        <v>17.197389999999984</v>
      </c>
      <c r="H9" s="52">
        <f t="shared" si="2"/>
        <v>76.74675912301353</v>
      </c>
      <c r="I9" s="13">
        <v>211.84</v>
      </c>
      <c r="J9" s="52">
        <f t="shared" si="3"/>
        <v>98.4839454305136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/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5749.110000000001</v>
      </c>
      <c r="D11" s="11">
        <f>D12+D13</f>
        <v>5581.19</v>
      </c>
      <c r="E11" s="11">
        <f>E12+E13</f>
        <v>5230.253119999999</v>
      </c>
      <c r="F11" s="52">
        <f t="shared" si="0"/>
        <v>0.9371214955950254</v>
      </c>
      <c r="G11" s="52">
        <f t="shared" si="1"/>
        <v>-350.9368800000002</v>
      </c>
      <c r="H11" s="52">
        <f t="shared" si="2"/>
        <v>90.97500517471398</v>
      </c>
      <c r="I11" s="11">
        <f>I12+I13</f>
        <v>5134.110000000001</v>
      </c>
      <c r="J11" s="52">
        <f t="shared" si="3"/>
        <v>101.87263459489569</v>
      </c>
    </row>
    <row r="12" spans="1:10" ht="12.75">
      <c r="A12" s="1" t="s">
        <v>52</v>
      </c>
      <c r="B12" s="6" t="s">
        <v>15</v>
      </c>
      <c r="C12" s="13">
        <v>2147.36</v>
      </c>
      <c r="D12" s="13">
        <v>2493.133</v>
      </c>
      <c r="E12" s="13">
        <v>2633.03321</v>
      </c>
      <c r="F12" s="52">
        <f t="shared" si="0"/>
        <v>1.0561142185354733</v>
      </c>
      <c r="G12" s="52">
        <f t="shared" si="1"/>
        <v>139.90021000000024</v>
      </c>
      <c r="H12" s="52">
        <f t="shared" si="2"/>
        <v>122.61722347440578</v>
      </c>
      <c r="I12" s="13">
        <v>2597.36</v>
      </c>
      <c r="J12" s="52">
        <f t="shared" si="3"/>
        <v>101.3734411094342</v>
      </c>
    </row>
    <row r="13" spans="1:10" ht="12.75">
      <c r="A13" s="40" t="s">
        <v>83</v>
      </c>
      <c r="B13" s="41" t="s">
        <v>84</v>
      </c>
      <c r="C13" s="13">
        <f>C14+C15</f>
        <v>3601.75</v>
      </c>
      <c r="D13" s="13">
        <f>D14+D15</f>
        <v>3088.057</v>
      </c>
      <c r="E13" s="13">
        <f>E14+E15</f>
        <v>2597.21991</v>
      </c>
      <c r="F13" s="52">
        <f t="shared" si="0"/>
        <v>0.8410530990846348</v>
      </c>
      <c r="G13" s="52">
        <f t="shared" si="1"/>
        <v>-490.83709</v>
      </c>
      <c r="H13" s="52">
        <f t="shared" si="2"/>
        <v>72.10994405497327</v>
      </c>
      <c r="I13" s="13">
        <f>I14+I15</f>
        <v>2536.75</v>
      </c>
      <c r="J13" s="52">
        <f t="shared" si="3"/>
        <v>102.38375519858086</v>
      </c>
    </row>
    <row r="14" spans="1:10" ht="12.75">
      <c r="A14" s="40" t="s">
        <v>81</v>
      </c>
      <c r="B14" s="41" t="s">
        <v>85</v>
      </c>
      <c r="C14" s="13">
        <v>2302.51</v>
      </c>
      <c r="D14" s="13">
        <v>1720.952</v>
      </c>
      <c r="E14" s="13">
        <v>1196.1126</v>
      </c>
      <c r="F14" s="52">
        <f t="shared" si="0"/>
        <v>0.6950296115173462</v>
      </c>
      <c r="G14" s="52">
        <f t="shared" si="1"/>
        <v>-524.8394000000001</v>
      </c>
      <c r="H14" s="52">
        <f t="shared" si="2"/>
        <v>51.94820435090401</v>
      </c>
      <c r="I14" s="13">
        <v>1202.51</v>
      </c>
      <c r="J14" s="52">
        <f t="shared" si="3"/>
        <v>99.46799610814047</v>
      </c>
    </row>
    <row r="15" spans="1:10" ht="12.75">
      <c r="A15" s="40" t="s">
        <v>82</v>
      </c>
      <c r="B15" s="41" t="s">
        <v>86</v>
      </c>
      <c r="C15" s="13">
        <v>1299.24</v>
      </c>
      <c r="D15" s="13">
        <v>1367.105</v>
      </c>
      <c r="E15" s="13">
        <v>1401.10731</v>
      </c>
      <c r="F15" s="52">
        <f t="shared" si="0"/>
        <v>1.0248717618617444</v>
      </c>
      <c r="G15" s="52">
        <f t="shared" si="1"/>
        <v>34.00231000000008</v>
      </c>
      <c r="H15" s="52">
        <f t="shared" si="2"/>
        <v>107.8405306178997</v>
      </c>
      <c r="I15" s="13">
        <v>1334.24</v>
      </c>
      <c r="J15" s="52">
        <f t="shared" si="3"/>
        <v>105.0116403345725</v>
      </c>
    </row>
    <row r="16" spans="1:10" ht="12" customHeight="1">
      <c r="A16" s="3" t="s">
        <v>19</v>
      </c>
      <c r="B16" s="5" t="s">
        <v>18</v>
      </c>
      <c r="C16" s="11">
        <v>0</v>
      </c>
      <c r="D16" s="11">
        <v>0</v>
      </c>
      <c r="E16" s="11">
        <v>0</v>
      </c>
      <c r="F16" s="52" t="e">
        <f t="shared" si="0"/>
        <v>#DIV/0!</v>
      </c>
      <c r="G16" s="52">
        <f t="shared" si="1"/>
        <v>0</v>
      </c>
      <c r="H16" s="52" t="e">
        <f t="shared" si="2"/>
        <v>#DIV/0!</v>
      </c>
      <c r="I16" s="11"/>
      <c r="J16" s="52" t="e">
        <f t="shared" si="3"/>
        <v>#DIV/0!</v>
      </c>
    </row>
    <row r="17" spans="1:10" ht="38.25">
      <c r="A17" s="3" t="s">
        <v>21</v>
      </c>
      <c r="B17" s="5" t="s">
        <v>20</v>
      </c>
      <c r="C17" s="11">
        <v>0</v>
      </c>
      <c r="D17" s="11">
        <v>-1.082</v>
      </c>
      <c r="E17" s="11">
        <v>0.00074</v>
      </c>
      <c r="F17" s="52">
        <f t="shared" si="0"/>
        <v>-0.0006839186691312384</v>
      </c>
      <c r="G17" s="52">
        <f t="shared" si="1"/>
        <v>1.08274</v>
      </c>
      <c r="H17" s="52" t="e">
        <f t="shared" si="2"/>
        <v>#DIV/0!</v>
      </c>
      <c r="I17" s="11"/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35</v>
      </c>
      <c r="D18" s="50">
        <f>D19+D27+D30+D33+D34+D35</f>
        <v>32.486000000000004</v>
      </c>
      <c r="E18" s="50">
        <f>E19+E27+E30+E33+E34+E35</f>
        <v>694.5812900000001</v>
      </c>
      <c r="F18" s="44">
        <f t="shared" si="0"/>
        <v>21.380942252047035</v>
      </c>
      <c r="G18" s="44">
        <f t="shared" si="1"/>
        <v>662.0952900000001</v>
      </c>
      <c r="H18" s="44">
        <f t="shared" si="2"/>
        <v>1984.5179714285719</v>
      </c>
      <c r="I18" s="50">
        <f>I19+I27+I30+I33+I34+I35</f>
        <v>695.56694</v>
      </c>
      <c r="J18" s="44">
        <f t="shared" si="3"/>
        <v>99.85829545032719</v>
      </c>
    </row>
    <row r="19" spans="1:10" s="8" customFormat="1" ht="38.25">
      <c r="A19" s="3" t="s">
        <v>24</v>
      </c>
      <c r="B19" s="5" t="s">
        <v>23</v>
      </c>
      <c r="C19" s="11">
        <f>C20+C21+C24+C25+C26</f>
        <v>0</v>
      </c>
      <c r="D19" s="11">
        <f>D20+D21+D24+D25+D26</f>
        <v>0</v>
      </c>
      <c r="E19" s="11">
        <f>E20+E21+E24+E25+E26</f>
        <v>0</v>
      </c>
      <c r="F19" s="52" t="e">
        <f t="shared" si="0"/>
        <v>#DIV/0!</v>
      </c>
      <c r="G19" s="52">
        <f t="shared" si="1"/>
        <v>0</v>
      </c>
      <c r="H19" s="52" t="e">
        <f t="shared" si="2"/>
        <v>#DIV/0!</v>
      </c>
      <c r="I19" s="11">
        <f>I20+I21+I22+I23+I24+I25+I26</f>
        <v>0</v>
      </c>
      <c r="J19" s="52" t="e">
        <f t="shared" si="3"/>
        <v>#DIV/0!</v>
      </c>
    </row>
    <row r="20" spans="1:10" ht="30" customHeight="1">
      <c r="A20" s="2" t="s">
        <v>53</v>
      </c>
      <c r="B20" s="2" t="s">
        <v>25</v>
      </c>
      <c r="C20" s="13">
        <v>0</v>
      </c>
      <c r="D20" s="13">
        <v>0</v>
      </c>
      <c r="E20" s="13"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/>
      <c r="J20" s="52" t="e">
        <f t="shared" si="3"/>
        <v>#DIV/0!</v>
      </c>
    </row>
    <row r="21" spans="1:10" ht="102">
      <c r="A21" s="36" t="s">
        <v>27</v>
      </c>
      <c r="B21" s="2" t="s">
        <v>26</v>
      </c>
      <c r="C21" s="13">
        <f>C22+C23</f>
        <v>0</v>
      </c>
      <c r="D21" s="13">
        <f>D22+D23</f>
        <v>0</v>
      </c>
      <c r="E21" s="13">
        <f>E22+E23</f>
        <v>0</v>
      </c>
      <c r="F21" s="52" t="e">
        <f t="shared" si="0"/>
        <v>#DIV/0!</v>
      </c>
      <c r="G21" s="52">
        <f t="shared" si="1"/>
        <v>0</v>
      </c>
      <c r="H21" s="52" t="e">
        <f t="shared" si="2"/>
        <v>#DIV/0!</v>
      </c>
      <c r="I21" s="13"/>
      <c r="J21" s="52" t="e">
        <f t="shared" si="3"/>
        <v>#DIV/0!</v>
      </c>
    </row>
    <row r="22" spans="1:10" ht="25.5">
      <c r="A22" s="36" t="s">
        <v>66</v>
      </c>
      <c r="B22" s="2" t="s">
        <v>72</v>
      </c>
      <c r="C22" s="13">
        <v>0</v>
      </c>
      <c r="D22" s="13">
        <v>0</v>
      </c>
      <c r="E22" s="13">
        <v>0</v>
      </c>
      <c r="F22" s="52" t="e">
        <f t="shared" si="0"/>
        <v>#DIV/0!</v>
      </c>
      <c r="G22" s="52">
        <f t="shared" si="1"/>
        <v>0</v>
      </c>
      <c r="H22" s="52" t="e">
        <f t="shared" si="2"/>
        <v>#DIV/0!</v>
      </c>
      <c r="I22" s="13"/>
      <c r="J22" s="52" t="e">
        <f t="shared" si="3"/>
        <v>#DIV/0!</v>
      </c>
    </row>
    <row r="23" spans="1:10" ht="12.75">
      <c r="A23" s="36" t="s">
        <v>67</v>
      </c>
      <c r="B23" s="2" t="s">
        <v>71</v>
      </c>
      <c r="C23" s="13">
        <v>0</v>
      </c>
      <c r="D23" s="13">
        <v>0</v>
      </c>
      <c r="E23" s="13">
        <v>0</v>
      </c>
      <c r="F23" s="52" t="e">
        <f t="shared" si="0"/>
        <v>#DIV/0!</v>
      </c>
      <c r="G23" s="52">
        <f t="shared" si="1"/>
        <v>0</v>
      </c>
      <c r="H23" s="52" t="e">
        <f t="shared" si="2"/>
        <v>#DIV/0!</v>
      </c>
      <c r="I23" s="13"/>
      <c r="J23" s="52" t="e">
        <f t="shared" si="3"/>
        <v>#DIV/0!</v>
      </c>
    </row>
    <row r="24" spans="1:10" ht="24.75" customHeight="1">
      <c r="A24" s="37" t="s">
        <v>62</v>
      </c>
      <c r="B24" s="37" t="s">
        <v>63</v>
      </c>
      <c r="C24" s="13">
        <v>0</v>
      </c>
      <c r="D24" s="13">
        <v>0</v>
      </c>
      <c r="E24" s="13"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/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v>0</v>
      </c>
      <c r="D25" s="13">
        <v>0</v>
      </c>
      <c r="E25" s="13"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/>
      <c r="J25" s="52" t="e">
        <f t="shared" si="3"/>
        <v>#DIV/0!</v>
      </c>
    </row>
    <row r="26" spans="1:10" ht="63" customHeight="1">
      <c r="A26" s="36" t="s">
        <v>29</v>
      </c>
      <c r="B26" s="2" t="s">
        <v>28</v>
      </c>
      <c r="C26" s="13">
        <v>0</v>
      </c>
      <c r="D26" s="13">
        <v>0</v>
      </c>
      <c r="E26" s="13"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/>
      <c r="J26" s="52" t="e">
        <f t="shared" si="3"/>
        <v>#DIV/0!</v>
      </c>
    </row>
    <row r="27" spans="1:10" ht="49.5" customHeight="1">
      <c r="A27" s="3" t="s">
        <v>58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678.56694</v>
      </c>
      <c r="F27" s="52" t="e">
        <f t="shared" si="0"/>
        <v>#DIV/0!</v>
      </c>
      <c r="G27" s="52">
        <f t="shared" si="1"/>
        <v>678.56694</v>
      </c>
      <c r="H27" s="52" t="e">
        <f t="shared" si="2"/>
        <v>#DIV/0!</v>
      </c>
      <c r="I27" s="11">
        <f>I28+I29</f>
        <v>678.56694</v>
      </c>
      <c r="J27" s="52">
        <f t="shared" si="3"/>
        <v>100</v>
      </c>
    </row>
    <row r="28" spans="1:10" ht="17.25" customHeight="1">
      <c r="A28" s="2" t="s">
        <v>64</v>
      </c>
      <c r="B28" s="3" t="s">
        <v>69</v>
      </c>
      <c r="C28" s="13">
        <v>0</v>
      </c>
      <c r="D28" s="13">
        <v>0</v>
      </c>
      <c r="E28" s="13">
        <v>678.56694</v>
      </c>
      <c r="F28" s="52" t="e">
        <f t="shared" si="0"/>
        <v>#DIV/0!</v>
      </c>
      <c r="G28" s="52">
        <f t="shared" si="1"/>
        <v>678.56694</v>
      </c>
      <c r="H28" s="52" t="e">
        <f t="shared" si="2"/>
        <v>#DIV/0!</v>
      </c>
      <c r="I28" s="13">
        <v>678.56694</v>
      </c>
      <c r="J28" s="52">
        <f t="shared" si="3"/>
        <v>100</v>
      </c>
    </row>
    <row r="29" spans="1:10" ht="18" customHeight="1">
      <c r="A29" s="2" t="s">
        <v>65</v>
      </c>
      <c r="B29" s="3" t="s">
        <v>70</v>
      </c>
      <c r="C29" s="13">
        <v>0</v>
      </c>
      <c r="D29" s="13">
        <v>0</v>
      </c>
      <c r="E29" s="13"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/>
      <c r="J29" s="52" t="e">
        <f t="shared" si="3"/>
        <v>#DIV/0!</v>
      </c>
    </row>
    <row r="30" spans="1:10" s="8" customFormat="1" ht="33" customHeight="1">
      <c r="A30" s="3" t="s">
        <v>32</v>
      </c>
      <c r="B30" s="3" t="s">
        <v>31</v>
      </c>
      <c r="C30" s="11">
        <f>C31+C32</f>
        <v>0</v>
      </c>
      <c r="D30" s="11">
        <f>D31+D32</f>
        <v>15</v>
      </c>
      <c r="E30" s="11">
        <f>E31+E32</f>
        <v>0</v>
      </c>
      <c r="F30" s="52">
        <f t="shared" si="0"/>
        <v>0</v>
      </c>
      <c r="G30" s="52">
        <f t="shared" si="1"/>
        <v>-15</v>
      </c>
      <c r="H30" s="52" t="e">
        <f t="shared" si="2"/>
        <v>#DIV/0!</v>
      </c>
      <c r="I30" s="11">
        <f>I31+I32</f>
        <v>0</v>
      </c>
      <c r="J30" s="52" t="e">
        <f t="shared" si="3"/>
        <v>#DIV/0!</v>
      </c>
    </row>
    <row r="31" spans="1:10" ht="49.5" customHeight="1">
      <c r="A31" s="36" t="s">
        <v>33</v>
      </c>
      <c r="B31" s="2" t="s">
        <v>41</v>
      </c>
      <c r="C31" s="13">
        <v>0</v>
      </c>
      <c r="D31" s="13">
        <v>15</v>
      </c>
      <c r="E31" s="13">
        <v>0</v>
      </c>
      <c r="F31" s="52">
        <f t="shared" si="0"/>
        <v>0</v>
      </c>
      <c r="G31" s="52">
        <f t="shared" si="1"/>
        <v>-15</v>
      </c>
      <c r="H31" s="52" t="e">
        <f t="shared" si="2"/>
        <v>#DIV/0!</v>
      </c>
      <c r="I31" s="13"/>
      <c r="J31" s="52" t="e">
        <f t="shared" si="3"/>
        <v>#DIV/0!</v>
      </c>
    </row>
    <row r="32" spans="1:10" ht="51.75" customHeight="1">
      <c r="A32" s="36" t="s">
        <v>59</v>
      </c>
      <c r="B32" s="2" t="s">
        <v>42</v>
      </c>
      <c r="C32" s="13">
        <v>0</v>
      </c>
      <c r="D32" s="13">
        <v>0</v>
      </c>
      <c r="E32" s="13">
        <v>0</v>
      </c>
      <c r="F32" s="52" t="e">
        <f t="shared" si="0"/>
        <v>#DIV/0!</v>
      </c>
      <c r="G32" s="52">
        <f t="shared" si="1"/>
        <v>0</v>
      </c>
      <c r="H32" s="52" t="e">
        <f t="shared" si="2"/>
        <v>#DIV/0!</v>
      </c>
      <c r="I32" s="13"/>
      <c r="J32" s="52" t="e">
        <f t="shared" si="3"/>
        <v>#DIV/0!</v>
      </c>
    </row>
    <row r="33" spans="1:10" ht="39" customHeight="1">
      <c r="A33" s="2" t="s">
        <v>36</v>
      </c>
      <c r="B33" s="3" t="s">
        <v>35</v>
      </c>
      <c r="C33" s="13">
        <v>0</v>
      </c>
      <c r="D33" s="13">
        <v>0</v>
      </c>
      <c r="E33" s="13"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/>
      <c r="J33" s="52" t="e">
        <f t="shared" si="3"/>
        <v>#DIV/0!</v>
      </c>
    </row>
    <row r="34" spans="1:10" ht="15" customHeight="1">
      <c r="A34" s="2" t="s">
        <v>37</v>
      </c>
      <c r="B34" s="3" t="s">
        <v>39</v>
      </c>
      <c r="C34" s="13">
        <v>35</v>
      </c>
      <c r="D34" s="13">
        <v>17.486</v>
      </c>
      <c r="E34" s="13">
        <v>16.01435</v>
      </c>
      <c r="F34" s="52">
        <f t="shared" si="0"/>
        <v>0.9158383849937093</v>
      </c>
      <c r="G34" s="52">
        <f t="shared" si="1"/>
        <v>-1.4716500000000003</v>
      </c>
      <c r="H34" s="52">
        <f t="shared" si="2"/>
        <v>45.75528571428572</v>
      </c>
      <c r="I34" s="13">
        <v>17</v>
      </c>
      <c r="J34" s="52">
        <f t="shared" si="3"/>
        <v>94.20205882352941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0</v>
      </c>
      <c r="E35" s="11">
        <f>E36+E37+E38</f>
        <v>0</v>
      </c>
      <c r="F35" s="52" t="e">
        <f t="shared" si="0"/>
        <v>#DIV/0!</v>
      </c>
      <c r="G35" s="52">
        <f t="shared" si="1"/>
        <v>0</v>
      </c>
      <c r="H35" s="52" t="e">
        <f t="shared" si="2"/>
        <v>#DIV/0!</v>
      </c>
      <c r="I35" s="11">
        <f>I36+I37+I38</f>
        <v>0</v>
      </c>
      <c r="J35" s="52" t="e">
        <f t="shared" si="3"/>
        <v>#DIV/0!</v>
      </c>
    </row>
    <row r="36" spans="1:10" ht="16.5" customHeight="1">
      <c r="A36" s="2" t="s">
        <v>44</v>
      </c>
      <c r="B36" s="2" t="s">
        <v>43</v>
      </c>
      <c r="C36" s="13">
        <v>0</v>
      </c>
      <c r="D36" s="13">
        <v>0</v>
      </c>
      <c r="E36" s="13">
        <v>0</v>
      </c>
      <c r="F36" s="52" t="e">
        <f t="shared" si="0"/>
        <v>#DIV/0!</v>
      </c>
      <c r="G36" s="52">
        <f t="shared" si="1"/>
        <v>0</v>
      </c>
      <c r="H36" s="52" t="e">
        <f t="shared" si="2"/>
        <v>#DIV/0!</v>
      </c>
      <c r="I36" s="13"/>
      <c r="J36" s="52" t="e">
        <f t="shared" si="3"/>
        <v>#DIV/0!</v>
      </c>
    </row>
    <row r="37" spans="1:10" ht="12.75">
      <c r="A37" s="2" t="s">
        <v>45</v>
      </c>
      <c r="B37" s="2" t="s">
        <v>46</v>
      </c>
      <c r="C37" s="13">
        <v>0</v>
      </c>
      <c r="D37" s="13">
        <v>0</v>
      </c>
      <c r="E37" s="13">
        <v>0</v>
      </c>
      <c r="F37" s="52" t="e">
        <f t="shared" si="0"/>
        <v>#DIV/0!</v>
      </c>
      <c r="G37" s="52">
        <f t="shared" si="1"/>
        <v>0</v>
      </c>
      <c r="H37" s="52" t="e">
        <f t="shared" si="2"/>
        <v>#DIV/0!</v>
      </c>
      <c r="I37" s="13"/>
      <c r="J37" s="52" t="e">
        <f t="shared" si="3"/>
        <v>#DIV/0!</v>
      </c>
    </row>
    <row r="38" spans="1:10" ht="12.75">
      <c r="A38" s="2" t="s">
        <v>54</v>
      </c>
      <c r="B38" s="2" t="s">
        <v>55</v>
      </c>
      <c r="C38" s="13">
        <v>0</v>
      </c>
      <c r="D38" s="13">
        <v>0</v>
      </c>
      <c r="E38" s="13"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/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J4"/>
    </sheetView>
  </sheetViews>
  <sheetFormatPr defaultColWidth="9.28125" defaultRowHeight="15"/>
  <cols>
    <col min="1" max="1" width="41.0039062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103</v>
      </c>
      <c r="B1" s="15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1" customHeight="1">
      <c r="A4" s="45" t="s">
        <v>4</v>
      </c>
      <c r="B4" s="46" t="s">
        <v>8</v>
      </c>
      <c r="C4" s="47">
        <f>C5+C18</f>
        <v>458.3</v>
      </c>
      <c r="D4" s="47">
        <f>D5+D18</f>
        <v>555.7239999999999</v>
      </c>
      <c r="E4" s="47">
        <f>E5+E18</f>
        <v>1235.39602</v>
      </c>
      <c r="F4" s="47">
        <f>E4/D4</f>
        <v>2.2230388106326164</v>
      </c>
      <c r="G4" s="47">
        <f>E4-D4</f>
        <v>679.67202</v>
      </c>
      <c r="H4" s="47">
        <f>E4/C4%</f>
        <v>269.56055422212523</v>
      </c>
      <c r="I4" s="47">
        <f>I5+I18</f>
        <v>560.1202900000001</v>
      </c>
      <c r="J4" s="47">
        <f>E4/I4%</f>
        <v>220.55905527007417</v>
      </c>
    </row>
    <row r="5" spans="1:10" s="8" customFormat="1" ht="12.75">
      <c r="A5" s="42" t="s">
        <v>5</v>
      </c>
      <c r="B5" s="43"/>
      <c r="C5" s="44">
        <f>C6+C7+C11+C16+C17</f>
        <v>457.3</v>
      </c>
      <c r="D5" s="44">
        <f>D6+D7+D11+D16+D17</f>
        <v>552.2239999999999</v>
      </c>
      <c r="E5" s="44">
        <f>E6+E7+E11+E16+E17</f>
        <v>1234.4840199999999</v>
      </c>
      <c r="F5" s="44">
        <f aca="true" t="shared" si="0" ref="F5:F38">E5/D5</f>
        <v>2.2354769441386106</v>
      </c>
      <c r="G5" s="44">
        <f aca="true" t="shared" si="1" ref="G5:G38">E5-D5</f>
        <v>682.2600199999999</v>
      </c>
      <c r="H5" s="44">
        <f aca="true" t="shared" si="2" ref="H5:H38">E5/C5%</f>
        <v>269.95058386179744</v>
      </c>
      <c r="I5" s="51">
        <f>I6+I7+I11+I16+I17</f>
        <v>558.20829</v>
      </c>
      <c r="J5" s="44">
        <f aca="true" t="shared" si="3" ref="J5:J38">E5/I5%</f>
        <v>221.15114413653723</v>
      </c>
    </row>
    <row r="6" spans="1:10" ht="15.75" customHeight="1">
      <c r="A6" s="4" t="s">
        <v>6</v>
      </c>
      <c r="B6" s="5" t="s">
        <v>7</v>
      </c>
      <c r="C6" s="13">
        <v>39</v>
      </c>
      <c r="D6" s="13">
        <v>36.541</v>
      </c>
      <c r="E6" s="13">
        <v>56.19885</v>
      </c>
      <c r="F6" s="52">
        <f t="shared" si="0"/>
        <v>1.5379669412440822</v>
      </c>
      <c r="G6" s="52">
        <f t="shared" si="1"/>
        <v>19.657850000000003</v>
      </c>
      <c r="H6" s="52">
        <f t="shared" si="2"/>
        <v>144.0996153846154</v>
      </c>
      <c r="I6" s="13">
        <v>53</v>
      </c>
      <c r="J6" s="52">
        <f t="shared" si="3"/>
        <v>106.03556603773585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45.3</v>
      </c>
      <c r="D7" s="11">
        <f>D8+D9+D10</f>
        <v>47.787</v>
      </c>
      <c r="E7" s="11">
        <f>E8+E9+E10</f>
        <v>82.32829</v>
      </c>
      <c r="F7" s="52">
        <f t="shared" si="0"/>
        <v>1.7228177119300228</v>
      </c>
      <c r="G7" s="52">
        <f t="shared" si="1"/>
        <v>34.54129</v>
      </c>
      <c r="H7" s="52">
        <f t="shared" si="2"/>
        <v>181.74015452538632</v>
      </c>
      <c r="I7" s="11">
        <f>I8+I9+I10</f>
        <v>82.32829</v>
      </c>
      <c r="J7" s="52">
        <f t="shared" si="3"/>
        <v>100</v>
      </c>
    </row>
    <row r="8" spans="1:10" ht="25.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/>
      <c r="J8" s="52" t="e">
        <f t="shared" si="3"/>
        <v>#DIV/0!</v>
      </c>
    </row>
    <row r="9" spans="1:10" ht="12.75">
      <c r="A9" s="1" t="s">
        <v>1</v>
      </c>
      <c r="B9" s="6" t="s">
        <v>57</v>
      </c>
      <c r="C9" s="13">
        <v>45.3</v>
      </c>
      <c r="D9" s="13">
        <v>47.787</v>
      </c>
      <c r="E9" s="13">
        <v>82.32829</v>
      </c>
      <c r="F9" s="52">
        <f t="shared" si="0"/>
        <v>1.7228177119300228</v>
      </c>
      <c r="G9" s="52">
        <f t="shared" si="1"/>
        <v>34.54129</v>
      </c>
      <c r="H9" s="52">
        <f t="shared" si="2"/>
        <v>181.74015452538632</v>
      </c>
      <c r="I9" s="13">
        <v>82.32829</v>
      </c>
      <c r="J9" s="52">
        <f t="shared" si="3"/>
        <v>100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/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373</v>
      </c>
      <c r="D11" s="11">
        <f>D12+D13</f>
        <v>467.89599999999996</v>
      </c>
      <c r="E11" s="11">
        <f>E12+E13</f>
        <v>1095.95342</v>
      </c>
      <c r="F11" s="52">
        <f t="shared" si="0"/>
        <v>2.342301323371006</v>
      </c>
      <c r="G11" s="52">
        <f t="shared" si="1"/>
        <v>628.0574200000001</v>
      </c>
      <c r="H11" s="52">
        <f t="shared" si="2"/>
        <v>293.8212922252011</v>
      </c>
      <c r="I11" s="11">
        <f>I12+I13</f>
        <v>422.88</v>
      </c>
      <c r="J11" s="52">
        <f t="shared" si="3"/>
        <v>259.16416477487707</v>
      </c>
    </row>
    <row r="12" spans="1:10" ht="12.75">
      <c r="A12" s="1" t="s">
        <v>52</v>
      </c>
      <c r="B12" s="6" t="s">
        <v>15</v>
      </c>
      <c r="C12" s="13">
        <v>65</v>
      </c>
      <c r="D12" s="13">
        <v>78.251</v>
      </c>
      <c r="E12" s="13">
        <v>90.1556</v>
      </c>
      <c r="F12" s="52">
        <f t="shared" si="0"/>
        <v>1.1521335190604594</v>
      </c>
      <c r="G12" s="52">
        <f t="shared" si="1"/>
        <v>11.904600000000002</v>
      </c>
      <c r="H12" s="52">
        <f t="shared" si="2"/>
        <v>138.7009230769231</v>
      </c>
      <c r="I12" s="13">
        <v>89.74</v>
      </c>
      <c r="J12" s="52">
        <f t="shared" si="3"/>
        <v>100.46311566748385</v>
      </c>
    </row>
    <row r="13" spans="1:10" ht="12.75">
      <c r="A13" s="40" t="s">
        <v>83</v>
      </c>
      <c r="B13" s="41" t="s">
        <v>84</v>
      </c>
      <c r="C13" s="13">
        <f>C14+C15</f>
        <v>308</v>
      </c>
      <c r="D13" s="13">
        <f>D14+D15</f>
        <v>389.645</v>
      </c>
      <c r="E13" s="13">
        <f>E14+E15</f>
        <v>1005.79782</v>
      </c>
      <c r="F13" s="52">
        <f t="shared" si="0"/>
        <v>2.5813184308793904</v>
      </c>
      <c r="G13" s="52">
        <f t="shared" si="1"/>
        <v>616.15282</v>
      </c>
      <c r="H13" s="52">
        <f t="shared" si="2"/>
        <v>326.55773376623375</v>
      </c>
      <c r="I13" s="13">
        <f>I14+I15</f>
        <v>333.14</v>
      </c>
      <c r="J13" s="52">
        <f t="shared" si="3"/>
        <v>301.91445638470316</v>
      </c>
    </row>
    <row r="14" spans="1:10" ht="12.75">
      <c r="A14" s="40" t="s">
        <v>81</v>
      </c>
      <c r="B14" s="41" t="s">
        <v>85</v>
      </c>
      <c r="C14" s="13">
        <v>110</v>
      </c>
      <c r="D14" s="13">
        <v>185.905</v>
      </c>
      <c r="E14" s="13">
        <v>795.57967</v>
      </c>
      <c r="F14" s="52">
        <f t="shared" si="0"/>
        <v>4.279495817756381</v>
      </c>
      <c r="G14" s="52">
        <f t="shared" si="1"/>
        <v>609.67467</v>
      </c>
      <c r="H14" s="52">
        <f t="shared" si="2"/>
        <v>723.2542454545454</v>
      </c>
      <c r="I14" s="13">
        <v>135.14</v>
      </c>
      <c r="J14" s="52">
        <f t="shared" si="3"/>
        <v>588.7077623205564</v>
      </c>
    </row>
    <row r="15" spans="1:10" ht="12.75">
      <c r="A15" s="40" t="s">
        <v>82</v>
      </c>
      <c r="B15" s="41" t="s">
        <v>86</v>
      </c>
      <c r="C15" s="13">
        <v>198</v>
      </c>
      <c r="D15" s="13">
        <v>203.74</v>
      </c>
      <c r="E15" s="13">
        <v>210.21815</v>
      </c>
      <c r="F15" s="52">
        <f t="shared" si="0"/>
        <v>1.031796161774811</v>
      </c>
      <c r="G15" s="52">
        <f t="shared" si="1"/>
        <v>6.478149999999999</v>
      </c>
      <c r="H15" s="52">
        <f t="shared" si="2"/>
        <v>106.17078282828284</v>
      </c>
      <c r="I15" s="13">
        <v>198</v>
      </c>
      <c r="J15" s="52">
        <f t="shared" si="3"/>
        <v>106.17078282828284</v>
      </c>
    </row>
    <row r="16" spans="1:10" ht="12" customHeight="1">
      <c r="A16" s="3" t="s">
        <v>19</v>
      </c>
      <c r="B16" s="5" t="s">
        <v>18</v>
      </c>
      <c r="C16" s="11">
        <v>0</v>
      </c>
      <c r="D16" s="11">
        <v>0</v>
      </c>
      <c r="E16" s="11">
        <v>0</v>
      </c>
      <c r="F16" s="52" t="e">
        <f t="shared" si="0"/>
        <v>#DIV/0!</v>
      </c>
      <c r="G16" s="52">
        <f t="shared" si="1"/>
        <v>0</v>
      </c>
      <c r="H16" s="52" t="e">
        <f t="shared" si="2"/>
        <v>#DIV/0!</v>
      </c>
      <c r="I16" s="11"/>
      <c r="J16" s="52" t="e">
        <f t="shared" si="3"/>
        <v>#DIV/0!</v>
      </c>
    </row>
    <row r="17" spans="1:10" ht="38.25">
      <c r="A17" s="3" t="s">
        <v>21</v>
      </c>
      <c r="B17" s="5" t="s">
        <v>20</v>
      </c>
      <c r="C17" s="11">
        <v>0</v>
      </c>
      <c r="D17" s="11">
        <v>0</v>
      </c>
      <c r="E17" s="11">
        <v>0.00346</v>
      </c>
      <c r="F17" s="52" t="e">
        <f t="shared" si="0"/>
        <v>#DIV/0!</v>
      </c>
      <c r="G17" s="52">
        <f t="shared" si="1"/>
        <v>0.00346</v>
      </c>
      <c r="H17" s="52" t="e">
        <f t="shared" si="2"/>
        <v>#DIV/0!</v>
      </c>
      <c r="I17" s="11"/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1</v>
      </c>
      <c r="D18" s="50">
        <f>D19+D27+D30+D33+D34+D35</f>
        <v>3.5</v>
      </c>
      <c r="E18" s="50">
        <f>E19+E27+E30+E33+E34+E35</f>
        <v>0.912</v>
      </c>
      <c r="F18" s="44">
        <f t="shared" si="0"/>
        <v>0.26057142857142856</v>
      </c>
      <c r="G18" s="44">
        <f t="shared" si="1"/>
        <v>-2.588</v>
      </c>
      <c r="H18" s="44">
        <f t="shared" si="2"/>
        <v>91.2</v>
      </c>
      <c r="I18" s="50">
        <f>I19+I27+I30+I33+I34+I35</f>
        <v>1.912</v>
      </c>
      <c r="J18" s="44">
        <f t="shared" si="3"/>
        <v>47.69874476987448</v>
      </c>
    </row>
    <row r="19" spans="1:10" s="8" customFormat="1" ht="38.25">
      <c r="A19" s="3" t="s">
        <v>24</v>
      </c>
      <c r="B19" s="5" t="s">
        <v>23</v>
      </c>
      <c r="C19" s="11">
        <f>C20+C21+C24+C25+C26</f>
        <v>0</v>
      </c>
      <c r="D19" s="11">
        <f>D20+D21+D24+D25+D26</f>
        <v>0</v>
      </c>
      <c r="E19" s="11">
        <f>E20+E21+E24+E25+E26</f>
        <v>0.912</v>
      </c>
      <c r="F19" s="52" t="e">
        <f t="shared" si="0"/>
        <v>#DIV/0!</v>
      </c>
      <c r="G19" s="52">
        <f t="shared" si="1"/>
        <v>0.912</v>
      </c>
      <c r="H19" s="52" t="e">
        <f t="shared" si="2"/>
        <v>#DIV/0!</v>
      </c>
      <c r="I19" s="11">
        <f>I20+I21+I22+I23+I24+I25+I26</f>
        <v>0.912</v>
      </c>
      <c r="J19" s="52">
        <f t="shared" si="3"/>
        <v>100.00000000000001</v>
      </c>
    </row>
    <row r="20" spans="1:10" ht="30" customHeight="1">
      <c r="A20" s="2" t="s">
        <v>53</v>
      </c>
      <c r="B20" s="2" t="s">
        <v>25</v>
      </c>
      <c r="C20" s="13">
        <v>0</v>
      </c>
      <c r="D20" s="13">
        <v>0</v>
      </c>
      <c r="E20" s="13"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/>
      <c r="J20" s="52" t="e">
        <f t="shared" si="3"/>
        <v>#DIV/0!</v>
      </c>
    </row>
    <row r="21" spans="1:10" ht="89.25">
      <c r="A21" s="36" t="s">
        <v>27</v>
      </c>
      <c r="B21" s="2" t="s">
        <v>26</v>
      </c>
      <c r="C21" s="13">
        <f>C22+C23</f>
        <v>0</v>
      </c>
      <c r="D21" s="13">
        <f>D22+D23</f>
        <v>0</v>
      </c>
      <c r="E21" s="13">
        <f>E22+E23</f>
        <v>0.912</v>
      </c>
      <c r="F21" s="52" t="e">
        <f t="shared" si="0"/>
        <v>#DIV/0!</v>
      </c>
      <c r="G21" s="52">
        <f t="shared" si="1"/>
        <v>0.912</v>
      </c>
      <c r="H21" s="52" t="e">
        <f t="shared" si="2"/>
        <v>#DIV/0!</v>
      </c>
      <c r="I21" s="13"/>
      <c r="J21" s="52" t="e">
        <f t="shared" si="3"/>
        <v>#DIV/0!</v>
      </c>
    </row>
    <row r="22" spans="1:10" ht="25.5">
      <c r="A22" s="36" t="s">
        <v>66</v>
      </c>
      <c r="B22" s="2" t="s">
        <v>72</v>
      </c>
      <c r="C22" s="13">
        <v>0</v>
      </c>
      <c r="D22" s="13">
        <v>0</v>
      </c>
      <c r="E22" s="13">
        <v>0.912</v>
      </c>
      <c r="F22" s="52" t="e">
        <f t="shared" si="0"/>
        <v>#DIV/0!</v>
      </c>
      <c r="G22" s="52">
        <f t="shared" si="1"/>
        <v>0.912</v>
      </c>
      <c r="H22" s="52" t="e">
        <f t="shared" si="2"/>
        <v>#DIV/0!</v>
      </c>
      <c r="I22" s="13">
        <v>0.912</v>
      </c>
      <c r="J22" s="52">
        <f t="shared" si="3"/>
        <v>100.00000000000001</v>
      </c>
    </row>
    <row r="23" spans="1:10" ht="12.75">
      <c r="A23" s="36" t="s">
        <v>67</v>
      </c>
      <c r="B23" s="2" t="s">
        <v>71</v>
      </c>
      <c r="C23" s="13">
        <v>0</v>
      </c>
      <c r="D23" s="13">
        <v>0</v>
      </c>
      <c r="E23" s="13">
        <v>0</v>
      </c>
      <c r="F23" s="52" t="e">
        <f t="shared" si="0"/>
        <v>#DIV/0!</v>
      </c>
      <c r="G23" s="52">
        <f t="shared" si="1"/>
        <v>0</v>
      </c>
      <c r="H23" s="52" t="e">
        <f t="shared" si="2"/>
        <v>#DIV/0!</v>
      </c>
      <c r="I23" s="13"/>
      <c r="J23" s="52" t="e">
        <f t="shared" si="3"/>
        <v>#DIV/0!</v>
      </c>
    </row>
    <row r="24" spans="1:10" ht="24.75" customHeight="1">
      <c r="A24" s="37" t="s">
        <v>62</v>
      </c>
      <c r="B24" s="37" t="s">
        <v>63</v>
      </c>
      <c r="C24" s="13">
        <v>0</v>
      </c>
      <c r="D24" s="13">
        <v>0</v>
      </c>
      <c r="E24" s="13"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/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v>0</v>
      </c>
      <c r="D25" s="13">
        <v>0</v>
      </c>
      <c r="E25" s="13"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/>
      <c r="J25" s="52" t="e">
        <f t="shared" si="3"/>
        <v>#DIV/0!</v>
      </c>
    </row>
    <row r="26" spans="1:10" ht="63" customHeight="1">
      <c r="A26" s="36" t="s">
        <v>29</v>
      </c>
      <c r="B26" s="2" t="s">
        <v>28</v>
      </c>
      <c r="C26" s="13">
        <v>0</v>
      </c>
      <c r="D26" s="13">
        <v>0</v>
      </c>
      <c r="E26" s="13"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/>
      <c r="J26" s="52" t="e">
        <f t="shared" si="3"/>
        <v>#DIV/0!</v>
      </c>
    </row>
    <row r="27" spans="1:10" ht="49.5" customHeight="1">
      <c r="A27" s="3" t="s">
        <v>58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0</v>
      </c>
      <c r="F27" s="52" t="e">
        <f t="shared" si="0"/>
        <v>#DIV/0!</v>
      </c>
      <c r="G27" s="52">
        <f t="shared" si="1"/>
        <v>0</v>
      </c>
      <c r="H27" s="52" t="e">
        <f t="shared" si="2"/>
        <v>#DIV/0!</v>
      </c>
      <c r="I27" s="11">
        <f>I28+I29</f>
        <v>0</v>
      </c>
      <c r="J27" s="52" t="e">
        <f t="shared" si="3"/>
        <v>#DIV/0!</v>
      </c>
    </row>
    <row r="28" spans="1:10" ht="17.25" customHeight="1">
      <c r="A28" s="2" t="s">
        <v>64</v>
      </c>
      <c r="B28" s="3" t="s">
        <v>69</v>
      </c>
      <c r="C28" s="13">
        <v>0</v>
      </c>
      <c r="D28" s="13">
        <v>0</v>
      </c>
      <c r="E28" s="13">
        <v>0</v>
      </c>
      <c r="F28" s="52" t="e">
        <f t="shared" si="0"/>
        <v>#DIV/0!</v>
      </c>
      <c r="G28" s="52">
        <f t="shared" si="1"/>
        <v>0</v>
      </c>
      <c r="H28" s="52" t="e">
        <f t="shared" si="2"/>
        <v>#DIV/0!</v>
      </c>
      <c r="I28" s="13"/>
      <c r="J28" s="52" t="e">
        <f t="shared" si="3"/>
        <v>#DIV/0!</v>
      </c>
    </row>
    <row r="29" spans="1:10" ht="18" customHeight="1">
      <c r="A29" s="2" t="s">
        <v>65</v>
      </c>
      <c r="B29" s="3" t="s">
        <v>70</v>
      </c>
      <c r="C29" s="13">
        <v>0</v>
      </c>
      <c r="D29" s="13">
        <v>0</v>
      </c>
      <c r="E29" s="13"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/>
      <c r="J29" s="52" t="e">
        <f t="shared" si="3"/>
        <v>#DIV/0!</v>
      </c>
    </row>
    <row r="30" spans="1:10" s="8" customFormat="1" ht="18.75" customHeight="1">
      <c r="A30" s="3" t="s">
        <v>32</v>
      </c>
      <c r="B30" s="3" t="s">
        <v>31</v>
      </c>
      <c r="C30" s="11">
        <f>C31+C32</f>
        <v>0</v>
      </c>
      <c r="D30" s="11">
        <f>D31+D32</f>
        <v>0</v>
      </c>
      <c r="E30" s="11">
        <f>E31+E32</f>
        <v>0</v>
      </c>
      <c r="F30" s="52" t="e">
        <f t="shared" si="0"/>
        <v>#DIV/0!</v>
      </c>
      <c r="G30" s="52">
        <f t="shared" si="1"/>
        <v>0</v>
      </c>
      <c r="H30" s="52" t="e">
        <f t="shared" si="2"/>
        <v>#DIV/0!</v>
      </c>
      <c r="I30" s="11">
        <f>I31+I32</f>
        <v>0</v>
      </c>
      <c r="J30" s="52" t="e">
        <f t="shared" si="3"/>
        <v>#DIV/0!</v>
      </c>
    </row>
    <row r="31" spans="1:10" ht="15" customHeight="1">
      <c r="A31" s="36" t="s">
        <v>33</v>
      </c>
      <c r="B31" s="2" t="s">
        <v>41</v>
      </c>
      <c r="C31" s="13">
        <v>0</v>
      </c>
      <c r="D31" s="13">
        <v>0</v>
      </c>
      <c r="E31" s="13">
        <v>0</v>
      </c>
      <c r="F31" s="52" t="e">
        <f t="shared" si="0"/>
        <v>#DIV/0!</v>
      </c>
      <c r="G31" s="52">
        <f t="shared" si="1"/>
        <v>0</v>
      </c>
      <c r="H31" s="52" t="e">
        <f t="shared" si="2"/>
        <v>#DIV/0!</v>
      </c>
      <c r="I31" s="13"/>
      <c r="J31" s="52" t="e">
        <f t="shared" si="3"/>
        <v>#DIV/0!</v>
      </c>
    </row>
    <row r="32" spans="1:10" ht="51.75" customHeight="1">
      <c r="A32" s="36" t="s">
        <v>59</v>
      </c>
      <c r="B32" s="2" t="s">
        <v>42</v>
      </c>
      <c r="C32" s="13">
        <v>0</v>
      </c>
      <c r="D32" s="13">
        <v>0</v>
      </c>
      <c r="E32" s="13">
        <v>0</v>
      </c>
      <c r="F32" s="52" t="e">
        <f t="shared" si="0"/>
        <v>#DIV/0!</v>
      </c>
      <c r="G32" s="52">
        <f t="shared" si="1"/>
        <v>0</v>
      </c>
      <c r="H32" s="52" t="e">
        <f t="shared" si="2"/>
        <v>#DIV/0!</v>
      </c>
      <c r="I32" s="13"/>
      <c r="J32" s="52" t="e">
        <f t="shared" si="3"/>
        <v>#DIV/0!</v>
      </c>
    </row>
    <row r="33" spans="1:10" ht="39" customHeight="1">
      <c r="A33" s="2" t="s">
        <v>36</v>
      </c>
      <c r="B33" s="3" t="s">
        <v>35</v>
      </c>
      <c r="C33" s="13">
        <v>0</v>
      </c>
      <c r="D33" s="13">
        <v>0</v>
      </c>
      <c r="E33" s="13"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/>
      <c r="J33" s="52" t="e">
        <f t="shared" si="3"/>
        <v>#DIV/0!</v>
      </c>
    </row>
    <row r="34" spans="1:10" ht="15" customHeight="1">
      <c r="A34" s="2" t="s">
        <v>37</v>
      </c>
      <c r="B34" s="3" t="s">
        <v>39</v>
      </c>
      <c r="C34" s="13">
        <v>1</v>
      </c>
      <c r="D34" s="13">
        <v>3.5</v>
      </c>
      <c r="E34" s="13">
        <v>0</v>
      </c>
      <c r="F34" s="52">
        <f t="shared" si="0"/>
        <v>0</v>
      </c>
      <c r="G34" s="52">
        <f t="shared" si="1"/>
        <v>-3.5</v>
      </c>
      <c r="H34" s="52">
        <f t="shared" si="2"/>
        <v>0</v>
      </c>
      <c r="I34" s="13">
        <v>1</v>
      </c>
      <c r="J34" s="52">
        <f t="shared" si="3"/>
        <v>0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0</v>
      </c>
      <c r="E35" s="11">
        <f>E36+E37+E38</f>
        <v>0</v>
      </c>
      <c r="F35" s="52" t="e">
        <f t="shared" si="0"/>
        <v>#DIV/0!</v>
      </c>
      <c r="G35" s="52">
        <f t="shared" si="1"/>
        <v>0</v>
      </c>
      <c r="H35" s="52" t="e">
        <f t="shared" si="2"/>
        <v>#DIV/0!</v>
      </c>
      <c r="I35" s="11">
        <f>I36+I37+I38</f>
        <v>0</v>
      </c>
      <c r="J35" s="52" t="e">
        <f t="shared" si="3"/>
        <v>#DIV/0!</v>
      </c>
    </row>
    <row r="36" spans="1:10" ht="16.5" customHeight="1">
      <c r="A36" s="2" t="s">
        <v>44</v>
      </c>
      <c r="B36" s="2" t="s">
        <v>43</v>
      </c>
      <c r="C36" s="13">
        <v>0</v>
      </c>
      <c r="D36" s="13">
        <v>0</v>
      </c>
      <c r="E36" s="13">
        <v>0</v>
      </c>
      <c r="F36" s="52" t="e">
        <f t="shared" si="0"/>
        <v>#DIV/0!</v>
      </c>
      <c r="G36" s="52">
        <f t="shared" si="1"/>
        <v>0</v>
      </c>
      <c r="H36" s="52" t="e">
        <f t="shared" si="2"/>
        <v>#DIV/0!</v>
      </c>
      <c r="I36" s="13"/>
      <c r="J36" s="52" t="e">
        <f t="shared" si="3"/>
        <v>#DIV/0!</v>
      </c>
    </row>
    <row r="37" spans="1:10" ht="12.75">
      <c r="A37" s="2" t="s">
        <v>45</v>
      </c>
      <c r="B37" s="2" t="s">
        <v>46</v>
      </c>
      <c r="C37" s="13">
        <v>0</v>
      </c>
      <c r="D37" s="13">
        <v>0</v>
      </c>
      <c r="E37" s="13">
        <v>0</v>
      </c>
      <c r="F37" s="52" t="e">
        <f t="shared" si="0"/>
        <v>#DIV/0!</v>
      </c>
      <c r="G37" s="52">
        <f t="shared" si="1"/>
        <v>0</v>
      </c>
      <c r="H37" s="52" t="e">
        <f t="shared" si="2"/>
        <v>#DIV/0!</v>
      </c>
      <c r="I37" s="13"/>
      <c r="J37" s="52" t="e">
        <f t="shared" si="3"/>
        <v>#DIV/0!</v>
      </c>
    </row>
    <row r="38" spans="1:10" ht="12.75">
      <c r="A38" s="2" t="s">
        <v>54</v>
      </c>
      <c r="B38" s="2" t="s">
        <v>55</v>
      </c>
      <c r="C38" s="13">
        <v>0</v>
      </c>
      <c r="D38" s="13">
        <v>0</v>
      </c>
      <c r="E38" s="13"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/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J4"/>
    </sheetView>
  </sheetViews>
  <sheetFormatPr defaultColWidth="9.28125" defaultRowHeight="15"/>
  <cols>
    <col min="1" max="1" width="41.0039062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104</v>
      </c>
      <c r="B1" s="15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1" customHeight="1">
      <c r="A4" s="45" t="s">
        <v>4</v>
      </c>
      <c r="B4" s="46" t="s">
        <v>8</v>
      </c>
      <c r="C4" s="47">
        <f>C5+C18</f>
        <v>769</v>
      </c>
      <c r="D4" s="47">
        <f>D5+D18</f>
        <v>887.1629999999999</v>
      </c>
      <c r="E4" s="47">
        <f>E5+E18</f>
        <v>1360.0452500000001</v>
      </c>
      <c r="F4" s="47">
        <f>E4/D4</f>
        <v>1.533027470712823</v>
      </c>
      <c r="G4" s="47">
        <f>E4-D4</f>
        <v>472.8822500000002</v>
      </c>
      <c r="H4" s="47">
        <f>E4/C4%</f>
        <v>176.85894018205462</v>
      </c>
      <c r="I4" s="47">
        <f>I5+I18</f>
        <v>1179.4650000000001</v>
      </c>
      <c r="J4" s="47">
        <f>E4/I4%</f>
        <v>115.31035257510821</v>
      </c>
    </row>
    <row r="5" spans="1:10" s="8" customFormat="1" ht="12.75">
      <c r="A5" s="42" t="s">
        <v>5</v>
      </c>
      <c r="B5" s="43"/>
      <c r="C5" s="44">
        <f>C6+C7+C11+C16+C17</f>
        <v>690</v>
      </c>
      <c r="D5" s="44">
        <f>D6+D7+D11+D16+D17</f>
        <v>778.4549999999999</v>
      </c>
      <c r="E5" s="44">
        <f>E6+E7+E11+E16+E17</f>
        <v>901.3339000000001</v>
      </c>
      <c r="F5" s="44">
        <f aca="true" t="shared" si="0" ref="F5:F38">E5/D5</f>
        <v>1.1578497151408882</v>
      </c>
      <c r="G5" s="44">
        <f aca="true" t="shared" si="1" ref="G5:G38">E5-D5</f>
        <v>122.87890000000016</v>
      </c>
      <c r="H5" s="44">
        <f aca="true" t="shared" si="2" ref="H5:H38">E5/C5%</f>
        <v>130.62810144927536</v>
      </c>
      <c r="I5" s="51">
        <f>I6+I7+I11+I16+I17</f>
        <v>847</v>
      </c>
      <c r="J5" s="44">
        <f aca="true" t="shared" si="3" ref="J5:J38">E5/I5%</f>
        <v>106.41486422668241</v>
      </c>
    </row>
    <row r="6" spans="1:10" ht="15.75" customHeight="1">
      <c r="A6" s="4" t="s">
        <v>6</v>
      </c>
      <c r="B6" s="5" t="s">
        <v>7</v>
      </c>
      <c r="C6" s="13">
        <v>100</v>
      </c>
      <c r="D6" s="13">
        <v>102.987</v>
      </c>
      <c r="E6" s="13">
        <v>119.12422</v>
      </c>
      <c r="F6" s="52">
        <f t="shared" si="0"/>
        <v>1.1566918154718557</v>
      </c>
      <c r="G6" s="52">
        <f t="shared" si="1"/>
        <v>16.13722</v>
      </c>
      <c r="H6" s="52">
        <f t="shared" si="2"/>
        <v>119.12422</v>
      </c>
      <c r="I6" s="13">
        <v>100</v>
      </c>
      <c r="J6" s="52">
        <f t="shared" si="3"/>
        <v>119.12422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82</v>
      </c>
      <c r="D7" s="11">
        <f>D8+D9+D10</f>
        <v>94.34</v>
      </c>
      <c r="E7" s="11">
        <f>E8+E9+E10</f>
        <v>77.03598</v>
      </c>
      <c r="F7" s="52">
        <f t="shared" si="0"/>
        <v>0.8165781216875132</v>
      </c>
      <c r="G7" s="52">
        <f t="shared" si="1"/>
        <v>-17.30402000000001</v>
      </c>
      <c r="H7" s="52">
        <f t="shared" si="2"/>
        <v>93.94631707317073</v>
      </c>
      <c r="I7" s="11">
        <f>I8+I9+I10</f>
        <v>82</v>
      </c>
      <c r="J7" s="52">
        <f t="shared" si="3"/>
        <v>93.94631707317073</v>
      </c>
    </row>
    <row r="8" spans="1:10" ht="25.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/>
      <c r="J8" s="52" t="e">
        <f t="shared" si="3"/>
        <v>#DIV/0!</v>
      </c>
    </row>
    <row r="9" spans="1:10" ht="12.75">
      <c r="A9" s="1" t="s">
        <v>1</v>
      </c>
      <c r="B9" s="6" t="s">
        <v>57</v>
      </c>
      <c r="C9" s="13">
        <v>82</v>
      </c>
      <c r="D9" s="13">
        <v>94.34</v>
      </c>
      <c r="E9" s="13">
        <v>77.03598</v>
      </c>
      <c r="F9" s="52">
        <f t="shared" si="0"/>
        <v>0.8165781216875132</v>
      </c>
      <c r="G9" s="52">
        <f t="shared" si="1"/>
        <v>-17.30402000000001</v>
      </c>
      <c r="H9" s="52">
        <f t="shared" si="2"/>
        <v>93.94631707317073</v>
      </c>
      <c r="I9" s="13">
        <v>82</v>
      </c>
      <c r="J9" s="52">
        <f t="shared" si="3"/>
        <v>93.94631707317073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/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508</v>
      </c>
      <c r="D11" s="11">
        <f>D12+D13</f>
        <v>581.1279999999999</v>
      </c>
      <c r="E11" s="11">
        <f>E12+E13</f>
        <v>705.17363</v>
      </c>
      <c r="F11" s="52">
        <f t="shared" si="0"/>
        <v>1.2134566395011084</v>
      </c>
      <c r="G11" s="52">
        <f t="shared" si="1"/>
        <v>124.04563000000007</v>
      </c>
      <c r="H11" s="52">
        <f t="shared" si="2"/>
        <v>138.81370669291337</v>
      </c>
      <c r="I11" s="11">
        <f>I12+I13</f>
        <v>665</v>
      </c>
      <c r="J11" s="52">
        <f t="shared" si="3"/>
        <v>106.04114736842105</v>
      </c>
    </row>
    <row r="12" spans="1:10" ht="12.75">
      <c r="A12" s="1" t="s">
        <v>52</v>
      </c>
      <c r="B12" s="6" t="s">
        <v>15</v>
      </c>
      <c r="C12" s="13">
        <v>116</v>
      </c>
      <c r="D12" s="13">
        <v>214.024</v>
      </c>
      <c r="E12" s="13">
        <v>258.19214</v>
      </c>
      <c r="F12" s="52">
        <f t="shared" si="0"/>
        <v>1.206370033267297</v>
      </c>
      <c r="G12" s="52">
        <f t="shared" si="1"/>
        <v>44.168139999999994</v>
      </c>
      <c r="H12" s="52">
        <f t="shared" si="2"/>
        <v>222.57943103448278</v>
      </c>
      <c r="I12" s="13">
        <v>263</v>
      </c>
      <c r="J12" s="52">
        <f t="shared" si="3"/>
        <v>98.17191634980989</v>
      </c>
    </row>
    <row r="13" spans="1:10" ht="12.75">
      <c r="A13" s="40" t="s">
        <v>83</v>
      </c>
      <c r="B13" s="41" t="s">
        <v>84</v>
      </c>
      <c r="C13" s="13">
        <f>C14+C15</f>
        <v>392</v>
      </c>
      <c r="D13" s="13">
        <f>D14+D15</f>
        <v>367.104</v>
      </c>
      <c r="E13" s="13">
        <f>E14+E15</f>
        <v>446.98149</v>
      </c>
      <c r="F13" s="52">
        <f t="shared" si="0"/>
        <v>1.2175881766474896</v>
      </c>
      <c r="G13" s="52">
        <f t="shared" si="1"/>
        <v>79.87749000000002</v>
      </c>
      <c r="H13" s="52">
        <f t="shared" si="2"/>
        <v>114.02589030612245</v>
      </c>
      <c r="I13" s="13">
        <f>I14+I15</f>
        <v>402</v>
      </c>
      <c r="J13" s="52">
        <f t="shared" si="3"/>
        <v>111.18942537313434</v>
      </c>
    </row>
    <row r="14" spans="1:10" ht="12.75">
      <c r="A14" s="40" t="s">
        <v>81</v>
      </c>
      <c r="B14" s="41" t="s">
        <v>85</v>
      </c>
      <c r="C14" s="13">
        <v>182</v>
      </c>
      <c r="D14" s="13">
        <v>108.75</v>
      </c>
      <c r="E14" s="13">
        <v>191.56593</v>
      </c>
      <c r="F14" s="52">
        <f t="shared" si="0"/>
        <v>1.7615257931034483</v>
      </c>
      <c r="G14" s="52">
        <f t="shared" si="1"/>
        <v>82.81593000000001</v>
      </c>
      <c r="H14" s="52">
        <f t="shared" si="2"/>
        <v>105.2560054945055</v>
      </c>
      <c r="I14" s="13">
        <v>192</v>
      </c>
      <c r="J14" s="52">
        <f t="shared" si="3"/>
        <v>99.77392187500001</v>
      </c>
    </row>
    <row r="15" spans="1:10" ht="12.75">
      <c r="A15" s="40" t="s">
        <v>82</v>
      </c>
      <c r="B15" s="41" t="s">
        <v>86</v>
      </c>
      <c r="C15" s="13">
        <v>210</v>
      </c>
      <c r="D15" s="13">
        <v>258.354</v>
      </c>
      <c r="E15" s="13">
        <v>255.41556</v>
      </c>
      <c r="F15" s="52">
        <f t="shared" si="0"/>
        <v>0.9886263034441116</v>
      </c>
      <c r="G15" s="52">
        <f t="shared" si="1"/>
        <v>-2.9384399999999857</v>
      </c>
      <c r="H15" s="52">
        <f t="shared" si="2"/>
        <v>121.62645714285713</v>
      </c>
      <c r="I15" s="13">
        <v>210</v>
      </c>
      <c r="J15" s="52">
        <f t="shared" si="3"/>
        <v>121.62645714285713</v>
      </c>
    </row>
    <row r="16" spans="1:10" ht="12" customHeight="1">
      <c r="A16" s="3" t="s">
        <v>19</v>
      </c>
      <c r="B16" s="5" t="s">
        <v>18</v>
      </c>
      <c r="C16" s="11">
        <v>0</v>
      </c>
      <c r="D16" s="11">
        <v>0</v>
      </c>
      <c r="E16" s="11">
        <v>0</v>
      </c>
      <c r="F16" s="52" t="e">
        <f t="shared" si="0"/>
        <v>#DIV/0!</v>
      </c>
      <c r="G16" s="52">
        <f t="shared" si="1"/>
        <v>0</v>
      </c>
      <c r="H16" s="52" t="e">
        <f t="shared" si="2"/>
        <v>#DIV/0!</v>
      </c>
      <c r="I16" s="11"/>
      <c r="J16" s="52" t="e">
        <f t="shared" si="3"/>
        <v>#DIV/0!</v>
      </c>
    </row>
    <row r="17" spans="1:10" ht="38.25">
      <c r="A17" s="3" t="s">
        <v>21</v>
      </c>
      <c r="B17" s="5" t="s">
        <v>20</v>
      </c>
      <c r="C17" s="11">
        <v>0</v>
      </c>
      <c r="D17" s="11">
        <v>0</v>
      </c>
      <c r="E17" s="11">
        <v>7E-05</v>
      </c>
      <c r="F17" s="52" t="e">
        <f t="shared" si="0"/>
        <v>#DIV/0!</v>
      </c>
      <c r="G17" s="52">
        <f t="shared" si="1"/>
        <v>7E-05</v>
      </c>
      <c r="H17" s="52" t="e">
        <f t="shared" si="2"/>
        <v>#DIV/0!</v>
      </c>
      <c r="I17" s="11"/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79</v>
      </c>
      <c r="D18" s="50">
        <f>D19+D27+D30+D33+D34+D35</f>
        <v>108.708</v>
      </c>
      <c r="E18" s="50">
        <f>E19+E27+E30+E33+E34+E35</f>
        <v>458.71135</v>
      </c>
      <c r="F18" s="44">
        <f t="shared" si="0"/>
        <v>4.2196650660484964</v>
      </c>
      <c r="G18" s="44">
        <f t="shared" si="1"/>
        <v>350.00334999999995</v>
      </c>
      <c r="H18" s="44">
        <f t="shared" si="2"/>
        <v>580.6472784810126</v>
      </c>
      <c r="I18" s="50">
        <f>I19+I27+I30+I33+I34+I35</f>
        <v>332.46500000000003</v>
      </c>
      <c r="J18" s="44">
        <f t="shared" si="3"/>
        <v>137.97282420705938</v>
      </c>
    </row>
    <row r="19" spans="1:10" s="8" customFormat="1" ht="38.25">
      <c r="A19" s="3" t="s">
        <v>24</v>
      </c>
      <c r="B19" s="5" t="s">
        <v>23</v>
      </c>
      <c r="C19" s="11">
        <f>C20+C21+C24+C25+C26</f>
        <v>76</v>
      </c>
      <c r="D19" s="11">
        <f>D20+D21+D24+D25+D26</f>
        <v>99.697</v>
      </c>
      <c r="E19" s="11">
        <f>E20+E21+E24+E25+E26</f>
        <v>289.34635</v>
      </c>
      <c r="F19" s="52">
        <f t="shared" si="0"/>
        <v>2.90225733973941</v>
      </c>
      <c r="G19" s="52">
        <f t="shared" si="1"/>
        <v>189.64934999999997</v>
      </c>
      <c r="H19" s="52">
        <f t="shared" si="2"/>
        <v>380.71888157894733</v>
      </c>
      <c r="I19" s="11">
        <f>I20+I21+I22+I23+I24+I25+I26</f>
        <v>163.1</v>
      </c>
      <c r="J19" s="52">
        <f t="shared" si="3"/>
        <v>177.4042611894543</v>
      </c>
    </row>
    <row r="20" spans="1:10" ht="30" customHeight="1">
      <c r="A20" s="2" t="s">
        <v>53</v>
      </c>
      <c r="B20" s="2" t="s">
        <v>25</v>
      </c>
      <c r="C20" s="13">
        <v>0</v>
      </c>
      <c r="D20" s="13">
        <v>0</v>
      </c>
      <c r="E20" s="13"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/>
      <c r="J20" s="52" t="e">
        <f t="shared" si="3"/>
        <v>#DIV/0!</v>
      </c>
    </row>
    <row r="21" spans="1:10" ht="89.25">
      <c r="A21" s="36" t="s">
        <v>27</v>
      </c>
      <c r="B21" s="2" t="s">
        <v>26</v>
      </c>
      <c r="C21" s="13">
        <f>C22+C23</f>
        <v>76</v>
      </c>
      <c r="D21" s="13">
        <f>D22+D23</f>
        <v>99.697</v>
      </c>
      <c r="E21" s="13">
        <f>E22+E23</f>
        <v>289.34635</v>
      </c>
      <c r="F21" s="52">
        <f t="shared" si="0"/>
        <v>2.90225733973941</v>
      </c>
      <c r="G21" s="52">
        <f t="shared" si="1"/>
        <v>189.64934999999997</v>
      </c>
      <c r="H21" s="52">
        <f t="shared" si="2"/>
        <v>380.71888157894733</v>
      </c>
      <c r="I21" s="13"/>
      <c r="J21" s="52" t="e">
        <f t="shared" si="3"/>
        <v>#DIV/0!</v>
      </c>
    </row>
    <row r="22" spans="1:10" ht="25.5">
      <c r="A22" s="36" t="s">
        <v>66</v>
      </c>
      <c r="B22" s="2" t="s">
        <v>72</v>
      </c>
      <c r="C22" s="13">
        <v>54</v>
      </c>
      <c r="D22" s="13">
        <v>78.109</v>
      </c>
      <c r="E22" s="13">
        <v>260.90835</v>
      </c>
      <c r="F22" s="52">
        <f t="shared" si="0"/>
        <v>3.340310975687821</v>
      </c>
      <c r="G22" s="52">
        <f t="shared" si="1"/>
        <v>182.79935</v>
      </c>
      <c r="H22" s="52">
        <f t="shared" si="2"/>
        <v>483.16361111111104</v>
      </c>
      <c r="I22" s="13">
        <v>141.1</v>
      </c>
      <c r="J22" s="52">
        <f t="shared" si="3"/>
        <v>184.91024096385541</v>
      </c>
    </row>
    <row r="23" spans="1:10" ht="12.75">
      <c r="A23" s="36" t="s">
        <v>67</v>
      </c>
      <c r="B23" s="2" t="s">
        <v>71</v>
      </c>
      <c r="C23" s="13">
        <v>22</v>
      </c>
      <c r="D23" s="13">
        <v>21.588</v>
      </c>
      <c r="E23" s="13">
        <v>28.438</v>
      </c>
      <c r="F23" s="52">
        <f t="shared" si="0"/>
        <v>1.3173059106911247</v>
      </c>
      <c r="G23" s="52">
        <f t="shared" si="1"/>
        <v>6.849999999999998</v>
      </c>
      <c r="H23" s="52">
        <f t="shared" si="2"/>
        <v>129.26363636363635</v>
      </c>
      <c r="I23" s="13">
        <v>22</v>
      </c>
      <c r="J23" s="52">
        <f t="shared" si="3"/>
        <v>129.26363636363635</v>
      </c>
    </row>
    <row r="24" spans="1:10" ht="24.75" customHeight="1">
      <c r="A24" s="37" t="s">
        <v>62</v>
      </c>
      <c r="B24" s="37" t="s">
        <v>63</v>
      </c>
      <c r="C24" s="13">
        <v>0</v>
      </c>
      <c r="D24" s="13">
        <v>0</v>
      </c>
      <c r="E24" s="13"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/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v>0</v>
      </c>
      <c r="D25" s="13">
        <v>0</v>
      </c>
      <c r="E25" s="13"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/>
      <c r="J25" s="52" t="e">
        <f t="shared" si="3"/>
        <v>#DIV/0!</v>
      </c>
    </row>
    <row r="26" spans="1:10" ht="63" customHeight="1">
      <c r="A26" s="36" t="s">
        <v>29</v>
      </c>
      <c r="B26" s="2" t="s">
        <v>28</v>
      </c>
      <c r="C26" s="13">
        <v>0</v>
      </c>
      <c r="D26" s="13">
        <v>0</v>
      </c>
      <c r="E26" s="13"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/>
      <c r="J26" s="52" t="e">
        <f t="shared" si="3"/>
        <v>#DIV/0!</v>
      </c>
    </row>
    <row r="27" spans="1:10" ht="49.5" customHeight="1">
      <c r="A27" s="3" t="s">
        <v>58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0</v>
      </c>
      <c r="F27" s="52" t="e">
        <f t="shared" si="0"/>
        <v>#DIV/0!</v>
      </c>
      <c r="G27" s="52">
        <f t="shared" si="1"/>
        <v>0</v>
      </c>
      <c r="H27" s="52" t="e">
        <f t="shared" si="2"/>
        <v>#DIV/0!</v>
      </c>
      <c r="I27" s="11">
        <f>I28+I29</f>
        <v>0</v>
      </c>
      <c r="J27" s="52" t="e">
        <f t="shared" si="3"/>
        <v>#DIV/0!</v>
      </c>
    </row>
    <row r="28" spans="1:10" ht="17.25" customHeight="1">
      <c r="A28" s="2" t="s">
        <v>64</v>
      </c>
      <c r="B28" s="3" t="s">
        <v>69</v>
      </c>
      <c r="C28" s="13">
        <v>0</v>
      </c>
      <c r="D28" s="13">
        <v>0</v>
      </c>
      <c r="E28" s="13">
        <v>0</v>
      </c>
      <c r="F28" s="52" t="e">
        <f t="shared" si="0"/>
        <v>#DIV/0!</v>
      </c>
      <c r="G28" s="52">
        <f t="shared" si="1"/>
        <v>0</v>
      </c>
      <c r="H28" s="52" t="e">
        <f t="shared" si="2"/>
        <v>#DIV/0!</v>
      </c>
      <c r="I28" s="13"/>
      <c r="J28" s="52" t="e">
        <f t="shared" si="3"/>
        <v>#DIV/0!</v>
      </c>
    </row>
    <row r="29" spans="1:10" ht="18" customHeight="1">
      <c r="A29" s="2" t="s">
        <v>65</v>
      </c>
      <c r="B29" s="3" t="s">
        <v>70</v>
      </c>
      <c r="C29" s="13">
        <v>0</v>
      </c>
      <c r="D29" s="13">
        <v>0</v>
      </c>
      <c r="E29" s="13"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/>
      <c r="J29" s="52" t="e">
        <f t="shared" si="3"/>
        <v>#DIV/0!</v>
      </c>
    </row>
    <row r="30" spans="1:10" s="8" customFormat="1" ht="18.75" customHeight="1">
      <c r="A30" s="3" t="s">
        <v>32</v>
      </c>
      <c r="B30" s="3" t="s">
        <v>31</v>
      </c>
      <c r="C30" s="11">
        <f>C31+C32</f>
        <v>0</v>
      </c>
      <c r="D30" s="11">
        <f>D31+D32</f>
        <v>6.011</v>
      </c>
      <c r="E30" s="11">
        <f>E31+E32</f>
        <v>160.365</v>
      </c>
      <c r="F30" s="52">
        <f t="shared" si="0"/>
        <v>26.6785892530361</v>
      </c>
      <c r="G30" s="52">
        <f t="shared" si="1"/>
        <v>154.354</v>
      </c>
      <c r="H30" s="52" t="e">
        <f t="shared" si="2"/>
        <v>#DIV/0!</v>
      </c>
      <c r="I30" s="11">
        <f>I31+I32</f>
        <v>160.365</v>
      </c>
      <c r="J30" s="52">
        <f t="shared" si="3"/>
        <v>100</v>
      </c>
    </row>
    <row r="31" spans="1:10" ht="15" customHeight="1">
      <c r="A31" s="36" t="s">
        <v>33</v>
      </c>
      <c r="B31" s="2" t="s">
        <v>41</v>
      </c>
      <c r="C31" s="13">
        <v>0</v>
      </c>
      <c r="D31" s="13">
        <v>0</v>
      </c>
      <c r="E31" s="13">
        <v>0</v>
      </c>
      <c r="F31" s="52" t="e">
        <f t="shared" si="0"/>
        <v>#DIV/0!</v>
      </c>
      <c r="G31" s="52">
        <f t="shared" si="1"/>
        <v>0</v>
      </c>
      <c r="H31" s="52" t="e">
        <f t="shared" si="2"/>
        <v>#DIV/0!</v>
      </c>
      <c r="I31" s="13"/>
      <c r="J31" s="52" t="e">
        <f t="shared" si="3"/>
        <v>#DIV/0!</v>
      </c>
    </row>
    <row r="32" spans="1:10" ht="51.75" customHeight="1">
      <c r="A32" s="36" t="s">
        <v>59</v>
      </c>
      <c r="B32" s="2" t="s">
        <v>42</v>
      </c>
      <c r="C32" s="13">
        <v>0</v>
      </c>
      <c r="D32" s="13">
        <v>6.011</v>
      </c>
      <c r="E32" s="13">
        <v>160.365</v>
      </c>
      <c r="F32" s="52">
        <f t="shared" si="0"/>
        <v>26.6785892530361</v>
      </c>
      <c r="G32" s="52">
        <f t="shared" si="1"/>
        <v>154.354</v>
      </c>
      <c r="H32" s="52" t="e">
        <f t="shared" si="2"/>
        <v>#DIV/0!</v>
      </c>
      <c r="I32" s="13">
        <v>160.365</v>
      </c>
      <c r="J32" s="52">
        <f t="shared" si="3"/>
        <v>100</v>
      </c>
    </row>
    <row r="33" spans="1:10" ht="39" customHeight="1">
      <c r="A33" s="2" t="s">
        <v>36</v>
      </c>
      <c r="B33" s="3" t="s">
        <v>35</v>
      </c>
      <c r="C33" s="13">
        <v>0</v>
      </c>
      <c r="D33" s="13">
        <v>0</v>
      </c>
      <c r="E33" s="13"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/>
      <c r="J33" s="52" t="e">
        <f t="shared" si="3"/>
        <v>#DIV/0!</v>
      </c>
    </row>
    <row r="34" spans="1:10" ht="15" customHeight="1">
      <c r="A34" s="2" t="s">
        <v>37</v>
      </c>
      <c r="B34" s="3" t="s">
        <v>39</v>
      </c>
      <c r="C34" s="13">
        <v>3</v>
      </c>
      <c r="D34" s="13">
        <v>3</v>
      </c>
      <c r="E34" s="13">
        <v>9</v>
      </c>
      <c r="F34" s="52">
        <f t="shared" si="0"/>
        <v>3</v>
      </c>
      <c r="G34" s="52">
        <f t="shared" si="1"/>
        <v>6</v>
      </c>
      <c r="H34" s="52">
        <f t="shared" si="2"/>
        <v>300</v>
      </c>
      <c r="I34" s="13">
        <v>9</v>
      </c>
      <c r="J34" s="52">
        <f t="shared" si="3"/>
        <v>100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0</v>
      </c>
      <c r="E35" s="11">
        <f>E36+E37+E38</f>
        <v>0</v>
      </c>
      <c r="F35" s="52" t="e">
        <f t="shared" si="0"/>
        <v>#DIV/0!</v>
      </c>
      <c r="G35" s="52">
        <f t="shared" si="1"/>
        <v>0</v>
      </c>
      <c r="H35" s="52" t="e">
        <f t="shared" si="2"/>
        <v>#DIV/0!</v>
      </c>
      <c r="I35" s="11">
        <f>I36+I37+I38</f>
        <v>0</v>
      </c>
      <c r="J35" s="52" t="e">
        <f t="shared" si="3"/>
        <v>#DIV/0!</v>
      </c>
    </row>
    <row r="36" spans="1:10" ht="16.5" customHeight="1">
      <c r="A36" s="2" t="s">
        <v>44</v>
      </c>
      <c r="B36" s="2" t="s">
        <v>43</v>
      </c>
      <c r="C36" s="13">
        <v>0</v>
      </c>
      <c r="D36" s="13">
        <v>0</v>
      </c>
      <c r="E36" s="13">
        <v>0</v>
      </c>
      <c r="F36" s="52" t="e">
        <f t="shared" si="0"/>
        <v>#DIV/0!</v>
      </c>
      <c r="G36" s="52">
        <f t="shared" si="1"/>
        <v>0</v>
      </c>
      <c r="H36" s="52" t="e">
        <f t="shared" si="2"/>
        <v>#DIV/0!</v>
      </c>
      <c r="I36" s="13"/>
      <c r="J36" s="52" t="e">
        <f t="shared" si="3"/>
        <v>#DIV/0!</v>
      </c>
    </row>
    <row r="37" spans="1:10" ht="12.75">
      <c r="A37" s="2" t="s">
        <v>45</v>
      </c>
      <c r="B37" s="2" t="s">
        <v>46</v>
      </c>
      <c r="C37" s="13">
        <v>0</v>
      </c>
      <c r="D37" s="13">
        <v>0</v>
      </c>
      <c r="E37" s="13">
        <v>0</v>
      </c>
      <c r="F37" s="52" t="e">
        <f t="shared" si="0"/>
        <v>#DIV/0!</v>
      </c>
      <c r="G37" s="52">
        <f t="shared" si="1"/>
        <v>0</v>
      </c>
      <c r="H37" s="52" t="e">
        <f t="shared" si="2"/>
        <v>#DIV/0!</v>
      </c>
      <c r="I37" s="13"/>
      <c r="J37" s="52" t="e">
        <f t="shared" si="3"/>
        <v>#DIV/0!</v>
      </c>
    </row>
    <row r="38" spans="1:10" ht="12.75">
      <c r="A38" s="2" t="s">
        <v>54</v>
      </c>
      <c r="B38" s="2" t="s">
        <v>55</v>
      </c>
      <c r="C38" s="13">
        <v>0</v>
      </c>
      <c r="D38" s="13">
        <v>0</v>
      </c>
      <c r="E38" s="13"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/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J4"/>
    </sheetView>
  </sheetViews>
  <sheetFormatPr defaultColWidth="9.28125" defaultRowHeight="15"/>
  <cols>
    <col min="1" max="1" width="41.710937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4" t="s">
        <v>89</v>
      </c>
      <c r="B1" s="15"/>
      <c r="C1" s="15"/>
      <c r="J1" s="9" t="s">
        <v>47</v>
      </c>
      <c r="K1" s="9"/>
    </row>
    <row r="3" spans="1:10" s="17" customFormat="1" ht="67.5" customHeight="1">
      <c r="A3" s="16" t="s">
        <v>2</v>
      </c>
      <c r="B3" s="16" t="s">
        <v>3</v>
      </c>
      <c r="C3" s="16" t="s">
        <v>93</v>
      </c>
      <c r="D3" s="16" t="s">
        <v>87</v>
      </c>
      <c r="E3" s="16" t="s">
        <v>94</v>
      </c>
      <c r="F3" s="16" t="s">
        <v>95</v>
      </c>
      <c r="G3" s="16" t="s">
        <v>96</v>
      </c>
      <c r="H3" s="16" t="s">
        <v>97</v>
      </c>
      <c r="I3" s="16" t="s">
        <v>98</v>
      </c>
      <c r="J3" s="16" t="s">
        <v>99</v>
      </c>
    </row>
    <row r="4" spans="1:10" s="8" customFormat="1" ht="21" customHeight="1">
      <c r="A4" s="45" t="s">
        <v>4</v>
      </c>
      <c r="B4" s="46" t="s">
        <v>8</v>
      </c>
      <c r="C4" s="47">
        <f>C5+C18</f>
        <v>279</v>
      </c>
      <c r="D4" s="47">
        <f>D5+D18</f>
        <v>241.35</v>
      </c>
      <c r="E4" s="47">
        <f>E5+E18</f>
        <v>379.19382</v>
      </c>
      <c r="F4" s="47">
        <f>E4/D4</f>
        <v>1.5711366065879429</v>
      </c>
      <c r="G4" s="47">
        <f>E4-D4</f>
        <v>137.84382000000002</v>
      </c>
      <c r="H4" s="47">
        <f>E4/C4%</f>
        <v>135.91176344086023</v>
      </c>
      <c r="I4" s="47">
        <f>I5+I18</f>
        <v>350</v>
      </c>
      <c r="J4" s="47">
        <f>E4/I4%</f>
        <v>108.34109142857143</v>
      </c>
    </row>
    <row r="5" spans="1:10" s="8" customFormat="1" ht="12.75">
      <c r="A5" s="42" t="s">
        <v>5</v>
      </c>
      <c r="B5" s="43"/>
      <c r="C5" s="44">
        <f>C6+C7+C11+C16+C17</f>
        <v>263</v>
      </c>
      <c r="D5" s="44">
        <f>D6+D7+D11+D16+D17</f>
        <v>237.35</v>
      </c>
      <c r="E5" s="44">
        <f>E6+E7+E11+E16+E17</f>
        <v>336.95846</v>
      </c>
      <c r="F5" s="44">
        <f aca="true" t="shared" si="0" ref="F5:F38">E5/D5</f>
        <v>1.4196690962713292</v>
      </c>
      <c r="G5" s="44">
        <f aca="true" t="shared" si="1" ref="G5:G38">E5-D5</f>
        <v>99.60846000000001</v>
      </c>
      <c r="H5" s="44">
        <f aca="true" t="shared" si="2" ref="H5:H38">E5/C5%</f>
        <v>128.1210874524715</v>
      </c>
      <c r="I5" s="51">
        <f>I6+I7+I11+I16+I17</f>
        <v>334</v>
      </c>
      <c r="J5" s="44">
        <f aca="true" t="shared" si="3" ref="J5:J38">E5/I5%</f>
        <v>100.88576646706588</v>
      </c>
    </row>
    <row r="6" spans="1:10" ht="15.75" customHeight="1">
      <c r="A6" s="4" t="s">
        <v>6</v>
      </c>
      <c r="B6" s="5" t="s">
        <v>7</v>
      </c>
      <c r="C6" s="13">
        <v>38</v>
      </c>
      <c r="D6" s="13">
        <v>42.952</v>
      </c>
      <c r="E6" s="13">
        <v>53.02608</v>
      </c>
      <c r="F6" s="52">
        <f t="shared" si="0"/>
        <v>1.2345427453902031</v>
      </c>
      <c r="G6" s="52">
        <f t="shared" si="1"/>
        <v>10.074080000000002</v>
      </c>
      <c r="H6" s="52">
        <f t="shared" si="2"/>
        <v>139.5423157894737</v>
      </c>
      <c r="I6" s="13">
        <v>53</v>
      </c>
      <c r="J6" s="52">
        <f t="shared" si="3"/>
        <v>100.0492075471698</v>
      </c>
    </row>
    <row r="7" spans="1:10" s="8" customFormat="1" ht="15.75" customHeight="1">
      <c r="A7" s="3" t="s">
        <v>9</v>
      </c>
      <c r="B7" s="5" t="s">
        <v>10</v>
      </c>
      <c r="C7" s="11">
        <f>C8+C9+C10</f>
        <v>20</v>
      </c>
      <c r="D7" s="11">
        <f>D8+D9+D10</f>
        <v>4.888</v>
      </c>
      <c r="E7" s="11">
        <f>E8+E9+E10</f>
        <v>21.5253</v>
      </c>
      <c r="F7" s="52">
        <f t="shared" si="0"/>
        <v>4.40370294599018</v>
      </c>
      <c r="G7" s="52">
        <f t="shared" si="1"/>
        <v>16.637300000000003</v>
      </c>
      <c r="H7" s="52">
        <f t="shared" si="2"/>
        <v>107.62650000000001</v>
      </c>
      <c r="I7" s="11">
        <f>I8+I9+I10</f>
        <v>20</v>
      </c>
      <c r="J7" s="52">
        <f t="shared" si="3"/>
        <v>107.62650000000001</v>
      </c>
    </row>
    <row r="8" spans="1:10" ht="25.5">
      <c r="A8" s="1" t="s">
        <v>0</v>
      </c>
      <c r="B8" s="6" t="s">
        <v>56</v>
      </c>
      <c r="C8" s="13">
        <v>0</v>
      </c>
      <c r="D8" s="13">
        <v>0</v>
      </c>
      <c r="E8" s="13">
        <v>0</v>
      </c>
      <c r="F8" s="52" t="e">
        <f t="shared" si="0"/>
        <v>#DIV/0!</v>
      </c>
      <c r="G8" s="52">
        <f t="shared" si="1"/>
        <v>0</v>
      </c>
      <c r="H8" s="52" t="e">
        <f t="shared" si="2"/>
        <v>#DIV/0!</v>
      </c>
      <c r="I8" s="13"/>
      <c r="J8" s="52" t="e">
        <f t="shared" si="3"/>
        <v>#DIV/0!</v>
      </c>
    </row>
    <row r="9" spans="1:10" ht="12.75">
      <c r="A9" s="1" t="s">
        <v>1</v>
      </c>
      <c r="B9" s="6" t="s">
        <v>57</v>
      </c>
      <c r="C9" s="13">
        <v>20</v>
      </c>
      <c r="D9" s="13">
        <v>4.888</v>
      </c>
      <c r="E9" s="13">
        <v>21.5253</v>
      </c>
      <c r="F9" s="52">
        <f t="shared" si="0"/>
        <v>4.40370294599018</v>
      </c>
      <c r="G9" s="52">
        <f t="shared" si="1"/>
        <v>16.637300000000003</v>
      </c>
      <c r="H9" s="52">
        <f t="shared" si="2"/>
        <v>107.62650000000001</v>
      </c>
      <c r="I9" s="13">
        <v>20</v>
      </c>
      <c r="J9" s="52">
        <f t="shared" si="3"/>
        <v>107.62650000000001</v>
      </c>
    </row>
    <row r="10" spans="1:10" ht="25.5">
      <c r="A10" s="1" t="s">
        <v>50</v>
      </c>
      <c r="B10" s="6" t="s">
        <v>51</v>
      </c>
      <c r="C10" s="13">
        <v>0</v>
      </c>
      <c r="D10" s="13">
        <v>0</v>
      </c>
      <c r="E10" s="13">
        <v>0</v>
      </c>
      <c r="F10" s="52" t="e">
        <f t="shared" si="0"/>
        <v>#DIV/0!</v>
      </c>
      <c r="G10" s="52">
        <f t="shared" si="1"/>
        <v>0</v>
      </c>
      <c r="H10" s="52" t="e">
        <f t="shared" si="2"/>
        <v>#DIV/0!</v>
      </c>
      <c r="I10" s="13"/>
      <c r="J10" s="52" t="e">
        <f t="shared" si="3"/>
        <v>#DIV/0!</v>
      </c>
    </row>
    <row r="11" spans="1:10" s="8" customFormat="1" ht="17.25" customHeight="1">
      <c r="A11" s="4" t="s">
        <v>13</v>
      </c>
      <c r="B11" s="5" t="s">
        <v>14</v>
      </c>
      <c r="C11" s="11">
        <f>C12+C13</f>
        <v>205</v>
      </c>
      <c r="D11" s="11">
        <f>D12+D13</f>
        <v>189.791</v>
      </c>
      <c r="E11" s="11">
        <f>E12+E13</f>
        <v>262.32708</v>
      </c>
      <c r="F11" s="52">
        <f t="shared" si="0"/>
        <v>1.382189250280572</v>
      </c>
      <c r="G11" s="52">
        <f t="shared" si="1"/>
        <v>72.53608000000003</v>
      </c>
      <c r="H11" s="52">
        <f t="shared" si="2"/>
        <v>127.9644292682927</v>
      </c>
      <c r="I11" s="11">
        <f>I12+I13</f>
        <v>261</v>
      </c>
      <c r="J11" s="52">
        <f t="shared" si="3"/>
        <v>100.50845977011495</v>
      </c>
    </row>
    <row r="12" spans="1:10" ht="12.75">
      <c r="A12" s="1" t="s">
        <v>52</v>
      </c>
      <c r="B12" s="6" t="s">
        <v>15</v>
      </c>
      <c r="C12" s="13">
        <v>35</v>
      </c>
      <c r="D12" s="13">
        <v>38.545</v>
      </c>
      <c r="E12" s="13">
        <v>45.40458</v>
      </c>
      <c r="F12" s="52">
        <f t="shared" si="0"/>
        <v>1.1779629005059022</v>
      </c>
      <c r="G12" s="52">
        <f t="shared" si="1"/>
        <v>6.859580000000001</v>
      </c>
      <c r="H12" s="52">
        <f t="shared" si="2"/>
        <v>129.72737142857144</v>
      </c>
      <c r="I12" s="13">
        <v>45</v>
      </c>
      <c r="J12" s="52">
        <f t="shared" si="3"/>
        <v>100.89906666666667</v>
      </c>
    </row>
    <row r="13" spans="1:10" ht="12.75">
      <c r="A13" s="40" t="s">
        <v>83</v>
      </c>
      <c r="B13" s="41" t="s">
        <v>84</v>
      </c>
      <c r="C13" s="13">
        <f>C14+C15</f>
        <v>170</v>
      </c>
      <c r="D13" s="13">
        <f>D14+D15</f>
        <v>151.246</v>
      </c>
      <c r="E13" s="13">
        <f>E14+E15</f>
        <v>216.9225</v>
      </c>
      <c r="F13" s="52">
        <f t="shared" si="0"/>
        <v>1.4342362773230366</v>
      </c>
      <c r="G13" s="52">
        <f t="shared" si="1"/>
        <v>65.6765</v>
      </c>
      <c r="H13" s="52">
        <f t="shared" si="2"/>
        <v>127.6014705882353</v>
      </c>
      <c r="I13" s="13">
        <f>I14+I15</f>
        <v>216</v>
      </c>
      <c r="J13" s="52">
        <f t="shared" si="3"/>
        <v>100.42708333333333</v>
      </c>
    </row>
    <row r="14" spans="1:10" ht="12.75">
      <c r="A14" s="40" t="s">
        <v>81</v>
      </c>
      <c r="B14" s="41" t="s">
        <v>85</v>
      </c>
      <c r="C14" s="13">
        <v>54</v>
      </c>
      <c r="D14" s="13">
        <v>47.743</v>
      </c>
      <c r="E14" s="13">
        <v>76.81994</v>
      </c>
      <c r="F14" s="52">
        <f t="shared" si="0"/>
        <v>1.6090304337808683</v>
      </c>
      <c r="G14" s="52">
        <f t="shared" si="1"/>
        <v>29.07694</v>
      </c>
      <c r="H14" s="52">
        <f t="shared" si="2"/>
        <v>142.25914814814814</v>
      </c>
      <c r="I14" s="13">
        <v>76</v>
      </c>
      <c r="J14" s="52">
        <f t="shared" si="3"/>
        <v>101.07886842105263</v>
      </c>
    </row>
    <row r="15" spans="1:10" ht="12.75">
      <c r="A15" s="40" t="s">
        <v>82</v>
      </c>
      <c r="B15" s="41" t="s">
        <v>86</v>
      </c>
      <c r="C15" s="13">
        <v>116</v>
      </c>
      <c r="D15" s="13">
        <v>103.503</v>
      </c>
      <c r="E15" s="13">
        <v>140.10256</v>
      </c>
      <c r="F15" s="52">
        <f t="shared" si="0"/>
        <v>1.3536086876708888</v>
      </c>
      <c r="G15" s="52">
        <f t="shared" si="1"/>
        <v>36.59956000000001</v>
      </c>
      <c r="H15" s="52">
        <f t="shared" si="2"/>
        <v>120.77806896551726</v>
      </c>
      <c r="I15" s="13">
        <v>140</v>
      </c>
      <c r="J15" s="52">
        <f t="shared" si="3"/>
        <v>100.07325714285716</v>
      </c>
    </row>
    <row r="16" spans="1:10" ht="12" customHeight="1">
      <c r="A16" s="3" t="s">
        <v>19</v>
      </c>
      <c r="B16" s="5" t="s">
        <v>18</v>
      </c>
      <c r="C16" s="11">
        <v>0</v>
      </c>
      <c r="D16" s="11">
        <v>0</v>
      </c>
      <c r="E16" s="11">
        <v>0</v>
      </c>
      <c r="F16" s="52" t="e">
        <f t="shared" si="0"/>
        <v>#DIV/0!</v>
      </c>
      <c r="G16" s="52">
        <f t="shared" si="1"/>
        <v>0</v>
      </c>
      <c r="H16" s="52" t="e">
        <f t="shared" si="2"/>
        <v>#DIV/0!</v>
      </c>
      <c r="I16" s="11"/>
      <c r="J16" s="52" t="e">
        <f t="shared" si="3"/>
        <v>#DIV/0!</v>
      </c>
    </row>
    <row r="17" spans="1:10" ht="38.25">
      <c r="A17" s="3" t="s">
        <v>21</v>
      </c>
      <c r="B17" s="5" t="s">
        <v>20</v>
      </c>
      <c r="C17" s="11">
        <v>0</v>
      </c>
      <c r="D17" s="11">
        <v>-0.281</v>
      </c>
      <c r="E17" s="11">
        <v>0.08</v>
      </c>
      <c r="F17" s="52">
        <f t="shared" si="0"/>
        <v>-0.2846975088967971</v>
      </c>
      <c r="G17" s="52">
        <f t="shared" si="1"/>
        <v>0.36100000000000004</v>
      </c>
      <c r="H17" s="52" t="e">
        <f t="shared" si="2"/>
        <v>#DIV/0!</v>
      </c>
      <c r="I17" s="11"/>
      <c r="J17" s="52" t="e">
        <f t="shared" si="3"/>
        <v>#DIV/0!</v>
      </c>
    </row>
    <row r="18" spans="1:10" ht="12.75">
      <c r="A18" s="48" t="s">
        <v>22</v>
      </c>
      <c r="B18" s="49"/>
      <c r="C18" s="50">
        <f>C19+C27+C30+C33+C34+C35</f>
        <v>16</v>
      </c>
      <c r="D18" s="50">
        <f>D19+D27+D30+D33+D34+D35</f>
        <v>4</v>
      </c>
      <c r="E18" s="50">
        <f>E19+E27+E30+E33+E34+E35</f>
        <v>42.23536</v>
      </c>
      <c r="F18" s="44">
        <f t="shared" si="0"/>
        <v>10.55884</v>
      </c>
      <c r="G18" s="44">
        <f t="shared" si="1"/>
        <v>38.23536</v>
      </c>
      <c r="H18" s="44">
        <f t="shared" si="2"/>
        <v>263.971</v>
      </c>
      <c r="I18" s="50">
        <f>I19+I27+I30+I33+I34+I35</f>
        <v>16</v>
      </c>
      <c r="J18" s="44">
        <f t="shared" si="3"/>
        <v>263.971</v>
      </c>
    </row>
    <row r="19" spans="1:10" s="8" customFormat="1" ht="38.25">
      <c r="A19" s="3" t="s">
        <v>24</v>
      </c>
      <c r="B19" s="5" t="s">
        <v>23</v>
      </c>
      <c r="C19" s="11">
        <f>C20+C21+C24+C25+C26</f>
        <v>15</v>
      </c>
      <c r="D19" s="11">
        <f>D20+D21+D24+D25+D26</f>
        <v>3</v>
      </c>
      <c r="E19" s="11">
        <f>E20+E21+E24+E25+E26</f>
        <v>30.08836</v>
      </c>
      <c r="F19" s="52">
        <f t="shared" si="0"/>
        <v>10.029453333333334</v>
      </c>
      <c r="G19" s="52">
        <f t="shared" si="1"/>
        <v>27.08836</v>
      </c>
      <c r="H19" s="52">
        <f t="shared" si="2"/>
        <v>200.5890666666667</v>
      </c>
      <c r="I19" s="11">
        <f>I20+I21+I22+I23+I24+I25+I26</f>
        <v>15</v>
      </c>
      <c r="J19" s="52">
        <f t="shared" si="3"/>
        <v>200.5890666666667</v>
      </c>
    </row>
    <row r="20" spans="1:10" ht="30" customHeight="1">
      <c r="A20" s="2" t="s">
        <v>53</v>
      </c>
      <c r="B20" s="2" t="s">
        <v>25</v>
      </c>
      <c r="C20" s="13">
        <v>0</v>
      </c>
      <c r="D20" s="13">
        <v>0</v>
      </c>
      <c r="E20" s="13">
        <v>0</v>
      </c>
      <c r="F20" s="52" t="e">
        <f t="shared" si="0"/>
        <v>#DIV/0!</v>
      </c>
      <c r="G20" s="52">
        <f t="shared" si="1"/>
        <v>0</v>
      </c>
      <c r="H20" s="52" t="e">
        <f t="shared" si="2"/>
        <v>#DIV/0!</v>
      </c>
      <c r="I20" s="13"/>
      <c r="J20" s="52" t="e">
        <f t="shared" si="3"/>
        <v>#DIV/0!</v>
      </c>
    </row>
    <row r="21" spans="1:10" ht="89.25">
      <c r="A21" s="36" t="s">
        <v>27</v>
      </c>
      <c r="B21" s="2" t="s">
        <v>26</v>
      </c>
      <c r="C21" s="13">
        <f>C22+C23</f>
        <v>15</v>
      </c>
      <c r="D21" s="13">
        <f>D22+D23</f>
        <v>3</v>
      </c>
      <c r="E21" s="13">
        <f>E22+E23</f>
        <v>30.08836</v>
      </c>
      <c r="F21" s="52">
        <f t="shared" si="0"/>
        <v>10.029453333333334</v>
      </c>
      <c r="G21" s="52">
        <f t="shared" si="1"/>
        <v>27.08836</v>
      </c>
      <c r="H21" s="52">
        <f t="shared" si="2"/>
        <v>200.5890666666667</v>
      </c>
      <c r="I21" s="13"/>
      <c r="J21" s="52" t="e">
        <f t="shared" si="3"/>
        <v>#DIV/0!</v>
      </c>
    </row>
    <row r="22" spans="1:10" ht="25.5">
      <c r="A22" s="36" t="s">
        <v>66</v>
      </c>
      <c r="B22" s="2" t="s">
        <v>72</v>
      </c>
      <c r="C22" s="13">
        <v>15</v>
      </c>
      <c r="D22" s="13">
        <v>3</v>
      </c>
      <c r="E22" s="13">
        <v>30.08836</v>
      </c>
      <c r="F22" s="52">
        <f t="shared" si="0"/>
        <v>10.029453333333334</v>
      </c>
      <c r="G22" s="52">
        <f t="shared" si="1"/>
        <v>27.08836</v>
      </c>
      <c r="H22" s="52">
        <f t="shared" si="2"/>
        <v>200.5890666666667</v>
      </c>
      <c r="I22" s="13">
        <v>15</v>
      </c>
      <c r="J22" s="52">
        <f t="shared" si="3"/>
        <v>200.5890666666667</v>
      </c>
    </row>
    <row r="23" spans="1:10" ht="12.75">
      <c r="A23" s="36" t="s">
        <v>67</v>
      </c>
      <c r="B23" s="2" t="s">
        <v>71</v>
      </c>
      <c r="C23" s="13">
        <v>0</v>
      </c>
      <c r="D23" s="13">
        <v>0</v>
      </c>
      <c r="E23" s="13">
        <v>0</v>
      </c>
      <c r="F23" s="52" t="e">
        <f t="shared" si="0"/>
        <v>#DIV/0!</v>
      </c>
      <c r="G23" s="52">
        <f t="shared" si="1"/>
        <v>0</v>
      </c>
      <c r="H23" s="52" t="e">
        <f t="shared" si="2"/>
        <v>#DIV/0!</v>
      </c>
      <c r="I23" s="13"/>
      <c r="J23" s="52" t="e">
        <f t="shared" si="3"/>
        <v>#DIV/0!</v>
      </c>
    </row>
    <row r="24" spans="1:10" ht="24.75" customHeight="1">
      <c r="A24" s="37" t="s">
        <v>62</v>
      </c>
      <c r="B24" s="37" t="s">
        <v>63</v>
      </c>
      <c r="C24" s="13">
        <v>0</v>
      </c>
      <c r="D24" s="13">
        <v>0</v>
      </c>
      <c r="E24" s="13">
        <v>0</v>
      </c>
      <c r="F24" s="52" t="e">
        <f t="shared" si="0"/>
        <v>#DIV/0!</v>
      </c>
      <c r="G24" s="52">
        <f t="shared" si="1"/>
        <v>0</v>
      </c>
      <c r="H24" s="52" t="e">
        <f t="shared" si="2"/>
        <v>#DIV/0!</v>
      </c>
      <c r="I24" s="13"/>
      <c r="J24" s="52" t="e">
        <f t="shared" si="3"/>
        <v>#DIV/0!</v>
      </c>
    </row>
    <row r="25" spans="1:10" ht="68.25" customHeight="1">
      <c r="A25" s="35" t="s">
        <v>48</v>
      </c>
      <c r="B25" s="2" t="s">
        <v>49</v>
      </c>
      <c r="C25" s="13">
        <v>0</v>
      </c>
      <c r="D25" s="13">
        <v>0</v>
      </c>
      <c r="E25" s="13">
        <v>0</v>
      </c>
      <c r="F25" s="52" t="e">
        <f t="shared" si="0"/>
        <v>#DIV/0!</v>
      </c>
      <c r="G25" s="52">
        <f t="shared" si="1"/>
        <v>0</v>
      </c>
      <c r="H25" s="52" t="e">
        <f t="shared" si="2"/>
        <v>#DIV/0!</v>
      </c>
      <c r="I25" s="13"/>
      <c r="J25" s="52" t="e">
        <f t="shared" si="3"/>
        <v>#DIV/0!</v>
      </c>
    </row>
    <row r="26" spans="1:10" ht="63" customHeight="1">
      <c r="A26" s="36" t="s">
        <v>29</v>
      </c>
      <c r="B26" s="2" t="s">
        <v>28</v>
      </c>
      <c r="C26" s="13">
        <v>0</v>
      </c>
      <c r="D26" s="13">
        <v>0</v>
      </c>
      <c r="E26" s="13">
        <v>0</v>
      </c>
      <c r="F26" s="52" t="e">
        <f t="shared" si="0"/>
        <v>#DIV/0!</v>
      </c>
      <c r="G26" s="52">
        <f t="shared" si="1"/>
        <v>0</v>
      </c>
      <c r="H26" s="52" t="e">
        <f t="shared" si="2"/>
        <v>#DIV/0!</v>
      </c>
      <c r="I26" s="13"/>
      <c r="J26" s="52" t="e">
        <f t="shared" si="3"/>
        <v>#DIV/0!</v>
      </c>
    </row>
    <row r="27" spans="1:10" ht="49.5" customHeight="1">
      <c r="A27" s="3" t="s">
        <v>58</v>
      </c>
      <c r="B27" s="3" t="s">
        <v>30</v>
      </c>
      <c r="C27" s="11">
        <f>C28+C29</f>
        <v>0</v>
      </c>
      <c r="D27" s="11">
        <f>D28+D29</f>
        <v>0</v>
      </c>
      <c r="E27" s="11">
        <f>E28+E29</f>
        <v>0</v>
      </c>
      <c r="F27" s="52" t="e">
        <f t="shared" si="0"/>
        <v>#DIV/0!</v>
      </c>
      <c r="G27" s="52">
        <f t="shared" si="1"/>
        <v>0</v>
      </c>
      <c r="H27" s="52" t="e">
        <f t="shared" si="2"/>
        <v>#DIV/0!</v>
      </c>
      <c r="I27" s="11">
        <f>I28+I29</f>
        <v>0</v>
      </c>
      <c r="J27" s="52" t="e">
        <f t="shared" si="3"/>
        <v>#DIV/0!</v>
      </c>
    </row>
    <row r="28" spans="1:10" ht="17.25" customHeight="1">
      <c r="A28" s="2" t="s">
        <v>64</v>
      </c>
      <c r="B28" s="3" t="s">
        <v>69</v>
      </c>
      <c r="C28" s="13">
        <v>0</v>
      </c>
      <c r="D28" s="13">
        <v>0</v>
      </c>
      <c r="E28" s="13">
        <v>0</v>
      </c>
      <c r="F28" s="52" t="e">
        <f t="shared" si="0"/>
        <v>#DIV/0!</v>
      </c>
      <c r="G28" s="52">
        <f t="shared" si="1"/>
        <v>0</v>
      </c>
      <c r="H28" s="52" t="e">
        <f t="shared" si="2"/>
        <v>#DIV/0!</v>
      </c>
      <c r="I28" s="13"/>
      <c r="J28" s="52" t="e">
        <f t="shared" si="3"/>
        <v>#DIV/0!</v>
      </c>
    </row>
    <row r="29" spans="1:10" ht="18" customHeight="1">
      <c r="A29" s="2" t="s">
        <v>65</v>
      </c>
      <c r="B29" s="3" t="s">
        <v>70</v>
      </c>
      <c r="C29" s="13">
        <v>0</v>
      </c>
      <c r="D29" s="13">
        <v>0</v>
      </c>
      <c r="E29" s="13">
        <v>0</v>
      </c>
      <c r="F29" s="52" t="e">
        <f t="shared" si="0"/>
        <v>#DIV/0!</v>
      </c>
      <c r="G29" s="52">
        <f t="shared" si="1"/>
        <v>0</v>
      </c>
      <c r="H29" s="52" t="e">
        <f t="shared" si="2"/>
        <v>#DIV/0!</v>
      </c>
      <c r="I29" s="13"/>
      <c r="J29" s="52" t="e">
        <f t="shared" si="3"/>
        <v>#DIV/0!</v>
      </c>
    </row>
    <row r="30" spans="1:10" s="8" customFormat="1" ht="18.75" customHeight="1">
      <c r="A30" s="3" t="s">
        <v>32</v>
      </c>
      <c r="B30" s="3" t="s">
        <v>31</v>
      </c>
      <c r="C30" s="11">
        <f>C31+C32</f>
        <v>0</v>
      </c>
      <c r="D30" s="11">
        <f>D31+D32</f>
        <v>0</v>
      </c>
      <c r="E30" s="11">
        <f>E31+E32</f>
        <v>0</v>
      </c>
      <c r="F30" s="52" t="e">
        <f t="shared" si="0"/>
        <v>#DIV/0!</v>
      </c>
      <c r="G30" s="52">
        <f t="shared" si="1"/>
        <v>0</v>
      </c>
      <c r="H30" s="52" t="e">
        <f t="shared" si="2"/>
        <v>#DIV/0!</v>
      </c>
      <c r="I30" s="11">
        <f>I31+I32</f>
        <v>0</v>
      </c>
      <c r="J30" s="52" t="e">
        <f t="shared" si="3"/>
        <v>#DIV/0!</v>
      </c>
    </row>
    <row r="31" spans="1:10" ht="15" customHeight="1">
      <c r="A31" s="36" t="s">
        <v>33</v>
      </c>
      <c r="B31" s="2" t="s">
        <v>41</v>
      </c>
      <c r="C31" s="13">
        <v>0</v>
      </c>
      <c r="D31" s="13">
        <v>0</v>
      </c>
      <c r="E31" s="13">
        <v>0</v>
      </c>
      <c r="F31" s="52" t="e">
        <f t="shared" si="0"/>
        <v>#DIV/0!</v>
      </c>
      <c r="G31" s="52">
        <f t="shared" si="1"/>
        <v>0</v>
      </c>
      <c r="H31" s="52" t="e">
        <f t="shared" si="2"/>
        <v>#DIV/0!</v>
      </c>
      <c r="I31" s="13"/>
      <c r="J31" s="52" t="e">
        <f t="shared" si="3"/>
        <v>#DIV/0!</v>
      </c>
    </row>
    <row r="32" spans="1:10" ht="51.75" customHeight="1">
      <c r="A32" s="36" t="s">
        <v>59</v>
      </c>
      <c r="B32" s="2" t="s">
        <v>42</v>
      </c>
      <c r="C32" s="13">
        <v>0</v>
      </c>
      <c r="D32" s="13">
        <v>0</v>
      </c>
      <c r="E32" s="13">
        <v>0</v>
      </c>
      <c r="F32" s="52" t="e">
        <f t="shared" si="0"/>
        <v>#DIV/0!</v>
      </c>
      <c r="G32" s="52">
        <f t="shared" si="1"/>
        <v>0</v>
      </c>
      <c r="H32" s="52" t="e">
        <f t="shared" si="2"/>
        <v>#DIV/0!</v>
      </c>
      <c r="I32" s="13"/>
      <c r="J32" s="52" t="e">
        <f t="shared" si="3"/>
        <v>#DIV/0!</v>
      </c>
    </row>
    <row r="33" spans="1:10" ht="39" customHeight="1">
      <c r="A33" s="2" t="s">
        <v>36</v>
      </c>
      <c r="B33" s="3" t="s">
        <v>35</v>
      </c>
      <c r="C33" s="13">
        <v>0</v>
      </c>
      <c r="D33" s="13">
        <v>0</v>
      </c>
      <c r="E33" s="13">
        <v>0</v>
      </c>
      <c r="F33" s="52" t="e">
        <f t="shared" si="0"/>
        <v>#DIV/0!</v>
      </c>
      <c r="G33" s="52">
        <f t="shared" si="1"/>
        <v>0</v>
      </c>
      <c r="H33" s="52" t="e">
        <f t="shared" si="2"/>
        <v>#DIV/0!</v>
      </c>
      <c r="I33" s="13"/>
      <c r="J33" s="52" t="e">
        <f t="shared" si="3"/>
        <v>#DIV/0!</v>
      </c>
    </row>
    <row r="34" spans="1:10" ht="15" customHeight="1">
      <c r="A34" s="2" t="s">
        <v>37</v>
      </c>
      <c r="B34" s="3" t="s">
        <v>39</v>
      </c>
      <c r="C34" s="13">
        <v>1</v>
      </c>
      <c r="D34" s="13">
        <v>1</v>
      </c>
      <c r="E34" s="13">
        <v>0</v>
      </c>
      <c r="F34" s="52">
        <f t="shared" si="0"/>
        <v>0</v>
      </c>
      <c r="G34" s="52">
        <f t="shared" si="1"/>
        <v>-1</v>
      </c>
      <c r="H34" s="52">
        <f t="shared" si="2"/>
        <v>0</v>
      </c>
      <c r="I34" s="13">
        <v>1</v>
      </c>
      <c r="J34" s="52">
        <f t="shared" si="3"/>
        <v>0</v>
      </c>
    </row>
    <row r="35" spans="1:10" s="8" customFormat="1" ht="16.5" customHeight="1">
      <c r="A35" s="3" t="s">
        <v>40</v>
      </c>
      <c r="B35" s="3" t="s">
        <v>38</v>
      </c>
      <c r="C35" s="11">
        <f>C36+C37+C38</f>
        <v>0</v>
      </c>
      <c r="D35" s="11">
        <f>D36+D37+D38</f>
        <v>0</v>
      </c>
      <c r="E35" s="11">
        <f>E36+E37+E38</f>
        <v>12.147</v>
      </c>
      <c r="F35" s="52" t="e">
        <f t="shared" si="0"/>
        <v>#DIV/0!</v>
      </c>
      <c r="G35" s="52">
        <f t="shared" si="1"/>
        <v>12.147</v>
      </c>
      <c r="H35" s="52" t="e">
        <f t="shared" si="2"/>
        <v>#DIV/0!</v>
      </c>
      <c r="I35" s="11">
        <f>I36+I37+I38</f>
        <v>0</v>
      </c>
      <c r="J35" s="52" t="e">
        <f t="shared" si="3"/>
        <v>#DIV/0!</v>
      </c>
    </row>
    <row r="36" spans="1:10" ht="16.5" customHeight="1">
      <c r="A36" s="2" t="s">
        <v>44</v>
      </c>
      <c r="B36" s="2" t="s">
        <v>43</v>
      </c>
      <c r="C36" s="13">
        <v>0</v>
      </c>
      <c r="D36" s="13">
        <v>0</v>
      </c>
      <c r="E36" s="13">
        <v>12.147</v>
      </c>
      <c r="F36" s="52" t="e">
        <f t="shared" si="0"/>
        <v>#DIV/0!</v>
      </c>
      <c r="G36" s="52">
        <f t="shared" si="1"/>
        <v>12.147</v>
      </c>
      <c r="H36" s="52" t="e">
        <f t="shared" si="2"/>
        <v>#DIV/0!</v>
      </c>
      <c r="I36" s="13"/>
      <c r="J36" s="52" t="e">
        <f t="shared" si="3"/>
        <v>#DIV/0!</v>
      </c>
    </row>
    <row r="37" spans="1:10" ht="12.75">
      <c r="A37" s="2" t="s">
        <v>45</v>
      </c>
      <c r="B37" s="2" t="s">
        <v>46</v>
      </c>
      <c r="C37" s="13">
        <v>0</v>
      </c>
      <c r="D37" s="13">
        <v>0</v>
      </c>
      <c r="E37" s="13">
        <v>0</v>
      </c>
      <c r="F37" s="52" t="e">
        <f t="shared" si="0"/>
        <v>#DIV/0!</v>
      </c>
      <c r="G37" s="52">
        <f t="shared" si="1"/>
        <v>0</v>
      </c>
      <c r="H37" s="52" t="e">
        <f t="shared" si="2"/>
        <v>#DIV/0!</v>
      </c>
      <c r="I37" s="13"/>
      <c r="J37" s="52" t="e">
        <f t="shared" si="3"/>
        <v>#DIV/0!</v>
      </c>
    </row>
    <row r="38" spans="1:10" ht="12.75">
      <c r="A38" s="2" t="s">
        <v>54</v>
      </c>
      <c r="B38" s="2" t="s">
        <v>55</v>
      </c>
      <c r="C38" s="13">
        <v>0</v>
      </c>
      <c r="D38" s="13">
        <v>0</v>
      </c>
      <c r="E38" s="13">
        <v>0</v>
      </c>
      <c r="F38" s="52" t="e">
        <f t="shared" si="0"/>
        <v>#DIV/0!</v>
      </c>
      <c r="G38" s="52">
        <f t="shared" si="1"/>
        <v>0</v>
      </c>
      <c r="H38" s="52" t="e">
        <f t="shared" si="2"/>
        <v>#DIV/0!</v>
      </c>
      <c r="I38" s="13"/>
      <c r="J38" s="52" t="e">
        <f t="shared" si="3"/>
        <v>#DIV/0!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Admin</cp:lastModifiedBy>
  <cp:lastPrinted>2024-02-14T03:39:56Z</cp:lastPrinted>
  <dcterms:created xsi:type="dcterms:W3CDTF">2011-01-28T01:56:53Z</dcterms:created>
  <dcterms:modified xsi:type="dcterms:W3CDTF">2024-04-02T03:48:29Z</dcterms:modified>
  <cp:category/>
  <cp:version/>
  <cp:contentType/>
  <cp:contentStatus/>
</cp:coreProperties>
</file>